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30" documentId="8_{DEC6D849-4A39-4C24-A853-BC743A074761}" xr6:coauthVersionLast="47" xr6:coauthVersionMax="47" xr10:uidLastSave="{32CF4FF2-F739-43B9-9088-328732A1A7AB}"/>
  <workbookProtection workbookAlgorithmName="SHA-512" workbookHashValue="guI30aggFGCYmi1tlbJlhHG4H0Us7RRV4hoDwp2M/GbsbrR+EqElwIiICaNaFxc3q0w50wSi+Ai1MQcdLS1lyw==" workbookSaltValue="/+oeFPaOoCgvzeNq4o06/A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87" l="1"/>
  <c r="C87" i="87" s="1"/>
  <c r="E87" i="87"/>
  <c r="F87" i="87"/>
  <c r="G87" i="87"/>
  <c r="H87" i="87"/>
  <c r="B88" i="87"/>
  <c r="C88" i="87" s="1"/>
  <c r="E88" i="87"/>
  <c r="F88" i="87"/>
  <c r="K85" i="64"/>
  <c r="K86" i="64" s="1"/>
  <c r="K87" i="64" s="1"/>
  <c r="K7" i="64"/>
  <c r="K8" i="64" s="1"/>
  <c r="K9" i="64" s="1"/>
  <c r="K10" i="64" s="1"/>
  <c r="K11" i="64" s="1"/>
  <c r="K12" i="64" s="1"/>
  <c r="K13" i="64" s="1"/>
  <c r="K14" i="64" s="1"/>
  <c r="K15" i="64" s="1"/>
  <c r="K16" i="64" s="1"/>
  <c r="K17" i="64" s="1"/>
  <c r="K18" i="64" s="1"/>
  <c r="K19" i="64" s="1"/>
  <c r="K20" i="64" s="1"/>
  <c r="K21" i="64" s="1"/>
  <c r="K22" i="64" s="1"/>
  <c r="K23" i="64" s="1"/>
  <c r="K24" i="64" s="1"/>
  <c r="K25" i="64" s="1"/>
  <c r="K26" i="64" s="1"/>
  <c r="K27" i="64" s="1"/>
  <c r="K28" i="64" s="1"/>
  <c r="K29" i="64" s="1"/>
  <c r="K30" i="64" s="1"/>
  <c r="K31" i="64" s="1"/>
  <c r="K32" i="64" s="1"/>
  <c r="K33" i="64" s="1"/>
  <c r="K34" i="64" s="1"/>
  <c r="K35" i="64" s="1"/>
  <c r="K36" i="64" s="1"/>
  <c r="K37" i="64" s="1"/>
  <c r="K38" i="64" s="1"/>
  <c r="K39" i="64" s="1"/>
  <c r="K40" i="64" s="1"/>
  <c r="K41" i="64" s="1"/>
  <c r="K42" i="64" s="1"/>
  <c r="K43" i="64" s="1"/>
  <c r="K44" i="64" s="1"/>
  <c r="K45" i="64" s="1"/>
  <c r="K46" i="64" s="1"/>
  <c r="K47" i="64" s="1"/>
  <c r="K48" i="64" s="1"/>
  <c r="K49" i="64" s="1"/>
  <c r="K50" i="64" s="1"/>
  <c r="K51" i="64" s="1"/>
  <c r="K52" i="64" s="1"/>
  <c r="K53" i="64" s="1"/>
  <c r="K54" i="64" s="1"/>
  <c r="K55" i="64" s="1"/>
  <c r="K56" i="64" s="1"/>
  <c r="K57" i="64" s="1"/>
  <c r="K58" i="64" s="1"/>
  <c r="K59" i="64" s="1"/>
  <c r="K60" i="64" s="1"/>
  <c r="K61" i="64" s="1"/>
  <c r="K62" i="64" s="1"/>
  <c r="K63" i="64" s="1"/>
  <c r="K64" i="64" s="1"/>
  <c r="K65" i="64" s="1"/>
  <c r="K66" i="64" s="1"/>
  <c r="K67" i="64" s="1"/>
  <c r="K68" i="64" s="1"/>
  <c r="K69" i="64" s="1"/>
  <c r="K70" i="64" s="1"/>
  <c r="K71" i="64" s="1"/>
  <c r="K72" i="64" s="1"/>
  <c r="K73" i="64" s="1"/>
  <c r="K74" i="64" s="1"/>
  <c r="K75" i="64" s="1"/>
  <c r="K76" i="64" s="1"/>
  <c r="K77" i="64" s="1"/>
  <c r="K78" i="64" s="1"/>
  <c r="K79" i="64" s="1"/>
  <c r="K80" i="64" s="1"/>
  <c r="K81" i="64" s="1"/>
  <c r="K82" i="64" s="1"/>
  <c r="K83" i="64" s="1"/>
  <c r="K84" i="64" s="1"/>
  <c r="K6" i="64"/>
  <c r="K5" i="64"/>
  <c r="J32" i="122"/>
  <c r="I32" i="122"/>
  <c r="H32" i="122"/>
  <c r="K30" i="122"/>
  <c r="K33" i="122" s="1"/>
  <c r="I25" i="122"/>
  <c r="H25" i="122"/>
  <c r="J23" i="122"/>
  <c r="J24" i="122" s="1"/>
  <c r="K32" i="122" l="1"/>
  <c r="J26" i="122"/>
  <c r="J25" i="122"/>
  <c r="G88" i="87"/>
  <c r="H88" i="87" s="1"/>
  <c r="D87" i="87"/>
  <c r="K31" i="122"/>
  <c r="D88" i="87" l="1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 s="1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 s="1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B118" i="86" l="1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 s="1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8" i="87"/>
  <c r="F95" i="87"/>
  <c r="F91" i="87"/>
  <c r="F97" i="87"/>
  <c r="F100" i="87"/>
  <c r="F101" i="87"/>
  <c r="F102" i="87"/>
  <c r="F103" i="87"/>
  <c r="F94" i="87"/>
  <c r="F90" i="87"/>
  <c r="F96" i="87"/>
  <c r="F93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26" i="86" l="1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12" i="122" l="1"/>
  <c r="H13" i="122"/>
  <c r="E89" i="87" l="1"/>
  <c r="F89" i="87" s="1"/>
  <c r="E93" i="86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9" i="87"/>
  <c r="C89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G22" i="86"/>
  <c r="G21" i="86"/>
  <c r="G20" i="86"/>
  <c r="G19" i="86"/>
  <c r="G18" i="86"/>
  <c r="G17" i="86"/>
  <c r="D18" i="86" s="1"/>
  <c r="G16" i="86"/>
  <c r="G25" i="86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58" i="86" l="1"/>
  <c r="D42" i="86"/>
  <c r="D26" i="86"/>
  <c r="D19" i="86"/>
  <c r="D24" i="86"/>
  <c r="D7" i="86"/>
  <c r="D6" i="86"/>
  <c r="H6" i="87"/>
  <c r="D6" i="87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D7" i="87" s="1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D12" i="122" l="1"/>
  <c r="D13" i="122"/>
  <c r="H7" i="87"/>
  <c r="G8" i="87"/>
  <c r="G9" i="87" s="1"/>
  <c r="D9" i="87" l="1"/>
  <c r="D8" i="87"/>
  <c r="H9" i="87"/>
  <c r="H8" i="87"/>
  <c r="G10" i="87"/>
  <c r="H10" i="87" l="1"/>
  <c r="D10" i="87"/>
  <c r="G11" i="87"/>
  <c r="H11" i="87" l="1"/>
  <c r="D11" i="87"/>
  <c r="G12" i="87"/>
  <c r="H12" i="87" l="1"/>
  <c r="D12" i="87"/>
  <c r="G13" i="87"/>
  <c r="H13" i="87" l="1"/>
  <c r="D13" i="87"/>
  <c r="G14" i="87"/>
  <c r="H14" i="87" l="1"/>
  <c r="D14" i="87"/>
  <c r="G15" i="87"/>
  <c r="H15" i="87" l="1"/>
  <c r="D15" i="87"/>
  <c r="G16" i="87"/>
  <c r="H16" i="87" l="1"/>
  <c r="D16" i="87"/>
  <c r="G17" i="87"/>
  <c r="H17" i="87" l="1"/>
  <c r="D17" i="87"/>
  <c r="G18" i="87"/>
  <c r="H18" i="87" l="1"/>
  <c r="D18" i="87"/>
  <c r="G19" i="87"/>
  <c r="H19" i="87" l="1"/>
  <c r="D19" i="87"/>
  <c r="G20" i="87"/>
  <c r="H20" i="87" l="1"/>
  <c r="D20" i="87"/>
  <c r="G21" i="87"/>
  <c r="D21" i="87" s="1"/>
  <c r="H21" i="87" l="1"/>
  <c r="G22" i="87"/>
  <c r="D22" i="87" s="1"/>
  <c r="H22" i="87" l="1"/>
  <c r="G23" i="87"/>
  <c r="H23" i="87" l="1"/>
  <c r="D23" i="87"/>
  <c r="G24" i="87"/>
  <c r="D24" i="87" s="1"/>
  <c r="H24" i="87" l="1"/>
  <c r="G25" i="87"/>
  <c r="H25" i="87" l="1"/>
  <c r="D25" i="87"/>
  <c r="G26" i="87"/>
  <c r="H26" i="87" l="1"/>
  <c r="D26" i="87"/>
  <c r="G27" i="87"/>
  <c r="H27" i="87" l="1"/>
  <c r="D27" i="87"/>
  <c r="G28" i="87"/>
  <c r="D28" i="87" s="1"/>
  <c r="H28" i="87" l="1"/>
  <c r="G29" i="87"/>
  <c r="H29" i="87" l="1"/>
  <c r="D29" i="87"/>
  <c r="G30" i="87"/>
  <c r="H30" i="87" l="1"/>
  <c r="D30" i="87"/>
  <c r="G31" i="87"/>
  <c r="H31" i="87" l="1"/>
  <c r="D31" i="87"/>
  <c r="G32" i="87"/>
  <c r="D32" i="87" s="1"/>
  <c r="H32" i="87" l="1"/>
  <c r="G33" i="87"/>
  <c r="D33" i="87" s="1"/>
  <c r="H33" i="87" l="1"/>
  <c r="G34" i="87"/>
  <c r="H34" i="87" l="1"/>
  <c r="D34" i="87"/>
  <c r="G35" i="87"/>
  <c r="H35" i="87" l="1"/>
  <c r="D35" i="87"/>
  <c r="G36" i="87"/>
  <c r="D36" i="87" s="1"/>
  <c r="H36" i="87" l="1"/>
  <c r="G37" i="87"/>
  <c r="D37" i="87" s="1"/>
  <c r="H37" i="87" l="1"/>
  <c r="D38" i="87"/>
  <c r="G38" i="87"/>
  <c r="H38" i="87" l="1"/>
  <c r="G39" i="87"/>
  <c r="H39" i="87" l="1"/>
  <c r="D39" i="87"/>
  <c r="G40" i="87"/>
  <c r="H40" i="87" l="1"/>
  <c r="D40" i="87"/>
  <c r="G41" i="87"/>
  <c r="D41" i="87" s="1"/>
  <c r="H41" i="87" l="1"/>
  <c r="G42" i="87"/>
  <c r="D42" i="87" s="1"/>
  <c r="H42" i="87" l="1"/>
  <c r="G43" i="87"/>
  <c r="D43" i="87" s="1"/>
  <c r="H43" i="87" l="1"/>
  <c r="G44" i="87"/>
  <c r="D44" i="87" s="1"/>
  <c r="H44" i="87" l="1"/>
  <c r="G45" i="87"/>
  <c r="H45" i="87" l="1"/>
  <c r="D45" i="87"/>
  <c r="G46" i="87"/>
  <c r="H46" i="87" l="1"/>
  <c r="D46" i="87"/>
  <c r="G47" i="87"/>
  <c r="H47" i="87" l="1"/>
  <c r="D47" i="87"/>
  <c r="G48" i="87"/>
  <c r="D48" i="87" s="1"/>
  <c r="H48" i="87" l="1"/>
  <c r="G49" i="87"/>
  <c r="D49" i="87" s="1"/>
  <c r="H49" i="87" l="1"/>
  <c r="G50" i="87"/>
  <c r="H50" i="87" l="1"/>
  <c r="D50" i="87"/>
  <c r="G51" i="87"/>
  <c r="H51" i="87" l="1"/>
  <c r="D51" i="87"/>
  <c r="G52" i="87"/>
  <c r="H52" i="87" l="1"/>
  <c r="D52" i="87"/>
  <c r="G53" i="87"/>
  <c r="H53" i="87" l="1"/>
  <c r="D53" i="87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D78" i="87" s="1"/>
  <c r="H78" i="87" l="1"/>
  <c r="G79" i="87"/>
  <c r="D79" i="87" s="1"/>
  <c r="H79" i="87" l="1"/>
  <c r="G80" i="87"/>
  <c r="D80" i="87" l="1"/>
  <c r="H80" i="87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G86" i="87"/>
  <c r="H86" i="87" l="1"/>
  <c r="D86" i="87"/>
  <c r="G89" i="87" l="1"/>
  <c r="H89" i="87" l="1"/>
  <c r="D89" i="87"/>
  <c r="G90" i="87"/>
  <c r="H90" i="87" l="1"/>
  <c r="D90" i="87"/>
  <c r="G91" i="87"/>
  <c r="D91" i="87" s="1"/>
  <c r="H91" i="87" l="1"/>
  <c r="D14" i="122"/>
  <c r="D16" i="122"/>
  <c r="D15" i="122"/>
  <c r="G92" i="87"/>
  <c r="H92" i="87" l="1"/>
  <c r="D92" i="87"/>
  <c r="G93" i="87"/>
  <c r="H93" i="87" l="1"/>
  <c r="D93" i="87"/>
  <c r="G94" i="87"/>
  <c r="D94" i="87" s="1"/>
  <c r="P81" i="122"/>
  <c r="R81" i="122" s="1"/>
  <c r="H94" i="87" l="1"/>
  <c r="G95" i="87"/>
  <c r="H95" i="87" l="1"/>
  <c r="D95" i="87"/>
  <c r="G96" i="87"/>
  <c r="H96" i="87" l="1"/>
  <c r="D96" i="87"/>
  <c r="G97" i="87"/>
  <c r="D97" i="87" l="1"/>
  <c r="H97" i="87"/>
  <c r="G98" i="87"/>
  <c r="H98" i="87" l="1"/>
  <c r="D98" i="87"/>
  <c r="G99" i="87"/>
  <c r="D99" i="87" s="1"/>
  <c r="H99" i="87" l="1"/>
  <c r="G100" i="87"/>
  <c r="H100" i="87" l="1"/>
  <c r="D100" i="87"/>
  <c r="G101" i="87"/>
  <c r="H101" i="87" l="1"/>
  <c r="D101" i="87"/>
  <c r="G102" i="87"/>
  <c r="H102" i="87" l="1"/>
  <c r="D102" i="87"/>
  <c r="G103" i="87"/>
  <c r="H103" i="87" l="1"/>
  <c r="D103" i="87"/>
  <c r="G104" i="87"/>
  <c r="H104" i="87" l="1"/>
  <c r="D104" i="87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D115" i="86" s="1"/>
  <c r="G106" i="86"/>
  <c r="H106" i="86" s="1"/>
  <c r="G116" i="86"/>
  <c r="G104" i="86"/>
  <c r="G113" i="86"/>
  <c r="G108" i="86"/>
  <c r="G102" i="86"/>
  <c r="G110" i="86"/>
  <c r="G112" i="86"/>
  <c r="D113" i="86" s="1"/>
  <c r="G105" i="86"/>
  <c r="G107" i="86"/>
  <c r="G103" i="86"/>
  <c r="H103" i="86" s="1"/>
  <c r="G99" i="86"/>
  <c r="G98" i="86"/>
  <c r="G97" i="86"/>
  <c r="G111" i="86"/>
  <c r="H111" i="86" s="1"/>
  <c r="D102" i="86" l="1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<sst xmlns="http://schemas.openxmlformats.org/spreadsheetml/2006/main" count="124" uniqueCount="74">
  <si>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</si>
  <si>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</si>
  <si>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</si>
  <si>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</si>
  <si>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</si>
  <si>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</si>
  <si>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</si>
  <si>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</si>
  <si>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</si>
  <si>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</si>
  <si>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</si>
  <si>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</si>
  <si>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</si>
  <si>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</si>
  <si>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</si>
  <si>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</si>
  <si>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</si>
  <si>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</si>
  <si>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</si>
  <si>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</si>
  <si>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</si>
  <si>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</si>
  <si>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</si>
  <si>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</si>
  <si>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</si>
  <si>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</si>
  <si>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</si>
  <si>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</si>
  <si>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</si>
  <si>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</si>
  <si>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</si>
  <si>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</si>
  <si>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</si>
  <si>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</si>
  <si>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</si>
  <si>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</si>
  <si>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</si>
  <si>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</si>
  <si>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</si>
  <si>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</si>
  <si>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</si>
  <si>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</si>
  <si>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</si>
  <si>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</si>
  <si>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</si>
  <si>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</si>
  <si>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</si>
  <si>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</si>
  <si>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</si>
  <si>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</si>
  <si>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</si>
  <si>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</si>
  <si>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</si>
  <si>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</si>
  <si>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</si>
  <si>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</si>
  <si>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</si>
  <si>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</si>
  <si>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</si>
  <si>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</si>
  <si>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</si>
  <si>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</si>
  <si>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</si>
  <si>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</si>
  <si>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</si>
  <si>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</si>
  <si>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</si>
  <si>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</si>
  <si>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</si>
  <si>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</si>
  <si>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</si>
  <si>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</si>
  <si>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 xml:space="preserve">2023학년도 10월 고3 전국연합학력평가 </t>
  </si>
  <si>
    <t xml:space="preserve">2023학년도 10월 고3 전국연합학력평가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</si>
</sst>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4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61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5" xfId="0" applyFont="1" applyBorder="1" applyAlignment="1">
      <alignment horizontal="center" vertical="center"/>
    </xf>
    <xf numFmtId="179" fontId="31" fillId="0" borderId="85" xfId="0" applyNumberFormat="1" applyFont="1" applyBorder="1" applyAlignment="1">
      <alignment horizontal="center" vertical="center"/>
    </xf>
    <xf numFmtId="0" fontId="31" fillId="0" borderId="85" xfId="34" applyFont="1" applyBorder="1" applyAlignment="1">
      <alignment horizontal="center" vertical="center"/>
    </xf>
    <xf numFmtId="179" fontId="31" fillId="0" borderId="85" xfId="34" applyNumberFormat="1" applyFont="1" applyBorder="1" applyAlignment="1">
      <alignment horizontal="center" vertical="center"/>
    </xf>
    <xf numFmtId="38" fontId="31" fillId="0" borderId="85" xfId="45" applyNumberFormat="1" applyFont="1" applyBorder="1" applyAlignment="1">
      <alignment horizontal="center" vertical="center"/>
    </xf>
    <xf numFmtId="38" fontId="31" fillId="0" borderId="85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7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right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6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10" fontId="43" fillId="0" borderId="17" xfId="51" applyNumberFormat="1" applyFont="1" applyBorder="1" applyAlignment="1">
      <alignment horizontal="center" vertical="center"/>
    </xf>
    <xf numFmtId="10" fontId="43" fillId="0" borderId="68" xfId="51" applyNumberFormat="1" applyFont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5" fillId="2" borderId="52" xfId="0" applyFont="1" applyFill="1" applyBorder="1" applyAlignment="1">
      <alignment horizontal="center" vertical="center"/>
    </xf>
    <xf numFmtId="0" fontId="45" fillId="2" borderId="57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3" fillId="2" borderId="89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177" fontId="40" fillId="0" borderId="67" xfId="0" applyNumberFormat="1" applyFont="1" applyBorder="1" applyAlignment="1">
      <alignment horizontal="center" vertical="center"/>
    </xf>
    <xf numFmtId="177" fontId="40" fillId="0" borderId="19" xfId="0" applyNumberFormat="1" applyFont="1" applyBorder="1" applyAlignment="1">
      <alignment horizontal="center" vertical="center"/>
    </xf>
    <xf numFmtId="177" fontId="40" fillId="0" borderId="20" xfId="0" applyNumberFormat="1" applyFont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  <xf numFmtId="38" fontId="24" fillId="0" borderId="92" xfId="0" applyNumberFormat="1" applyFont="1" applyBorder="1" applyAlignment="1">
      <alignment horizontal="left" vertical="center" wrapText="1"/>
    </xf>
    <xf numFmtId="38" fontId="31" fillId="0" borderId="4" xfId="45" applyNumberFormat="1" applyFont="1" applyBorder="1" applyAlignment="1">
      <alignment horizontal="center" vertical="center"/>
    </xf>
    <xf numFmtId="0" fontId="31" fillId="0" borderId="85" xfId="45" applyFont="1" applyBorder="1" applyAlignment="1">
      <alignment horizontal="center" vertical="center"/>
    </xf>
    <xf numFmtId="177" fontId="40" fillId="0" borderId="18" xfId="0" applyNumberFormat="1" applyFont="1" applyBorder="1" applyAlignment="1">
      <alignment horizontal="center" vertical="center"/>
    </xf>
    <xf numFmtId="0" fontId="40" fillId="37" borderId="3" xfId="0" applyFont="1" applyFill="1" applyBorder="1" applyAlignment="1">
      <alignment horizontal="center" vertical="center"/>
    </xf>
    <xf numFmtId="0" fontId="40" fillId="37" borderId="2" xfId="0" applyFont="1" applyFill="1" applyBorder="1" applyAlignment="1">
      <alignment horizontal="center" vertical="center"/>
    </xf>
    <xf numFmtId="177" fontId="40" fillId="37" borderId="20" xfId="0" applyNumberFormat="1" applyFont="1" applyFill="1" applyBorder="1" applyAlignment="1">
      <alignment horizontal="center" vertical="center"/>
    </xf>
    <xf numFmtId="176" fontId="43" fillId="37" borderId="75" xfId="1" applyNumberFormat="1" applyFont="1" applyFill="1" applyBorder="1" applyAlignment="1">
      <alignment horizontal="center" vertical="center"/>
    </xf>
    <xf numFmtId="10" fontId="43" fillId="37" borderId="17" xfId="51" applyNumberFormat="1" applyFont="1" applyFill="1" applyBorder="1" applyAlignment="1">
      <alignment horizontal="center" vertical="center"/>
    </xf>
    <xf numFmtId="176" fontId="40" fillId="37" borderId="2" xfId="0" applyNumberFormat="1" applyFont="1" applyFill="1" applyBorder="1" applyAlignment="1">
      <alignment horizontal="center" vertical="center"/>
    </xf>
    <xf numFmtId="10" fontId="43" fillId="37" borderId="68" xfId="51" applyNumberFormat="1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39" fillId="2" borderId="71" xfId="0" applyFont="1" applyFill="1" applyBorder="1" applyAlignment="1">
      <alignment horizontal="center" vertical="center"/>
    </xf>
    <xf numFmtId="10" fontId="43" fillId="37" borderId="2" xfId="51" applyNumberFormat="1" applyFont="1" applyFill="1" applyBorder="1" applyAlignment="1">
      <alignment horizontal="center" vertical="center"/>
    </xf>
    <xf numFmtId="10" fontId="43" fillId="37" borderId="20" xfId="51" applyNumberFormat="1" applyFont="1" applyFill="1" applyBorder="1" applyAlignment="1">
      <alignment horizontal="center" vertical="center"/>
    </xf>
    <xf numFmtId="0" fontId="42" fillId="36" borderId="93" xfId="0" applyFont="1" applyFill="1" applyBorder="1" applyAlignment="1">
      <alignment horizontal="center" vertical="center" wrapText="1"/>
    </xf>
    <xf numFmtId="0" fontId="42" fillId="36" borderId="94" xfId="0" applyFont="1" applyFill="1" applyBorder="1" applyAlignment="1">
      <alignment horizontal="center" vertical="center" wrapText="1"/>
    </xf>
    <xf numFmtId="0" fontId="42" fillId="36" borderId="95" xfId="0" applyFont="1" applyFill="1" applyBorder="1" applyAlignment="1">
      <alignment horizontal="center" vertical="center" wrapText="1"/>
    </xf>
    <xf numFmtId="0" fontId="26" fillId="35" borderId="83" xfId="0" applyFont="1" applyFill="1" applyBorder="1" applyAlignment="1">
      <alignment horizontal="center" vertical="center"/>
    </xf>
    <xf numFmtId="0" fontId="26" fillId="35" borderId="84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3" borderId="87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45" fillId="3" borderId="53" xfId="0" applyFont="1" applyFill="1" applyBorder="1" applyAlignment="1">
      <alignment horizontal="center" vertical="center"/>
    </xf>
    <xf numFmtId="3" fontId="45" fillId="3" borderId="14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77" fontId="40" fillId="3" borderId="67" xfId="0" applyNumberFormat="1" applyFont="1" applyFill="1" applyBorder="1" applyAlignment="1">
      <alignment horizontal="center" vertical="center"/>
    </xf>
    <xf numFmtId="176" fontId="43" fillId="3" borderId="47" xfId="1" applyNumberFormat="1" applyFont="1" applyFill="1" applyBorder="1" applyAlignment="1">
      <alignment horizontal="center" vertical="center"/>
    </xf>
    <xf numFmtId="10" fontId="43" fillId="3" borderId="7" xfId="51" applyNumberFormat="1" applyFont="1" applyFill="1" applyBorder="1" applyAlignment="1">
      <alignment horizontal="center" vertical="center"/>
    </xf>
    <xf numFmtId="176" fontId="40" fillId="3" borderId="7" xfId="0" applyNumberFormat="1" applyFont="1" applyFill="1" applyBorder="1" applyAlignment="1">
      <alignment horizontal="center" vertical="center"/>
    </xf>
    <xf numFmtId="10" fontId="43" fillId="3" borderId="67" xfId="51" applyNumberFormat="1" applyFont="1" applyFill="1" applyBorder="1" applyAlignment="1">
      <alignment horizontal="center" vertical="center"/>
    </xf>
    <xf numFmtId="38" fontId="31" fillId="3" borderId="4" xfId="45" applyNumberFormat="1" applyFont="1" applyFill="1" applyBorder="1" applyAlignment="1">
      <alignment horizontal="center" vertical="center"/>
    </xf>
    <xf numFmtId="177" fontId="40" fillId="3" borderId="19" xfId="0" applyNumberFormat="1" applyFont="1" applyFill="1" applyBorder="1" applyAlignment="1">
      <alignment horizontal="center" vertical="center"/>
    </xf>
    <xf numFmtId="176" fontId="43" fillId="3" borderId="76" xfId="1" applyNumberFormat="1" applyFont="1" applyFill="1" applyBorder="1" applyAlignment="1">
      <alignment horizontal="center" vertical="center"/>
    </xf>
    <xf numFmtId="10" fontId="43" fillId="3" borderId="4" xfId="51" applyNumberFormat="1" applyFont="1" applyFill="1" applyBorder="1" applyAlignment="1">
      <alignment horizontal="center" vertical="center"/>
    </xf>
    <xf numFmtId="10" fontId="43" fillId="3" borderId="19" xfId="51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178" fontId="32" fillId="3" borderId="18" xfId="0" applyNumberFormat="1" applyFont="1" applyFill="1" applyBorder="1" applyAlignment="1">
      <alignment horizontal="center" vertical="center"/>
    </xf>
    <xf numFmtId="176" fontId="3" fillId="3" borderId="45" xfId="1" applyNumberFormat="1" applyFont="1" applyFill="1" applyBorder="1" applyAlignment="1">
      <alignment horizontal="center" vertical="center"/>
    </xf>
    <xf numFmtId="10" fontId="3" fillId="3" borderId="5" xfId="51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0" fontId="3" fillId="3" borderId="18" xfId="51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178" fontId="32" fillId="3" borderId="20" xfId="0" applyNumberFormat="1" applyFont="1" applyFill="1" applyBorder="1" applyAlignment="1">
      <alignment horizontal="center" vertical="center"/>
    </xf>
    <xf numFmtId="176" fontId="3" fillId="3" borderId="76" xfId="1" applyNumberFormat="1" applyFont="1" applyFill="1" applyBorder="1" applyAlignment="1">
      <alignment horizontal="center" vertical="center"/>
    </xf>
    <xf numFmtId="10" fontId="3" fillId="3" borderId="4" xfId="51" applyNumberFormat="1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0" fontId="3" fillId="3" borderId="19" xfId="51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78" fontId="32" fillId="3" borderId="19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176" fontId="3" fillId="3" borderId="75" xfId="1" applyNumberFormat="1" applyFont="1" applyFill="1" applyBorder="1" applyAlignment="1">
      <alignment horizontal="center" vertical="center"/>
    </xf>
    <xf numFmtId="10" fontId="3" fillId="3" borderId="2" xfId="51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0" fontId="3" fillId="3" borderId="20" xfId="5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2" fillId="3" borderId="48" xfId="0" applyFont="1" applyFill="1" applyBorder="1" applyAlignment="1">
      <alignment horizontal="center" vertical="center"/>
    </xf>
    <xf numFmtId="176" fontId="3" fillId="3" borderId="44" xfId="1" applyNumberFormat="1" applyFont="1" applyFill="1" applyBorder="1" applyAlignment="1">
      <alignment horizontal="center" vertical="center"/>
    </xf>
    <xf numFmtId="10" fontId="3" fillId="3" borderId="48" xfId="51" applyNumberFormat="1" applyFon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0" fontId="3" fillId="3" borderId="40" xfId="51" applyNumberFormat="1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176" fontId="3" fillId="3" borderId="58" xfId="1" applyNumberFormat="1" applyFont="1" applyFill="1" applyBorder="1" applyAlignment="1">
      <alignment horizontal="center" vertical="center"/>
    </xf>
    <xf numFmtId="10" fontId="3" fillId="3" borderId="42" xfId="51" applyNumberFormat="1" applyFont="1" applyFill="1" applyBorder="1" applyAlignment="1">
      <alignment horizontal="center" vertical="center"/>
    </xf>
    <xf numFmtId="10" fontId="3" fillId="3" borderId="43" xfId="51" applyNumberFormat="1" applyFont="1" applyFill="1" applyBorder="1" applyAlignment="1">
      <alignment horizontal="center" vertical="center"/>
    </xf>
  </cellXfs>
  <cellStyles count="54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쉼표 [0] 3" xfId="53" xr:uid="{40A8A9DC-47B1-42D7-A678-E25D3A99B7C5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CCFFCC"/>
      <color rgb="FF0000FF"/>
      <color rgb="FF00CCFF"/>
      <color rgb="FFFF00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74" workbookViewId="0">
      <selection activeCell="M87" sqref="M87"/>
    </sheetView>
  </sheetViews>
  <sheetFormatPr defaultRowHeight="17"/>
  <sheetData>
    <row r="2" spans="2:11" ht="17.5" thickBot="1"/>
    <row r="3" spans="2:11" ht="17.5" thickBot="1">
      <c r="B3" s="164" t="s">
        <v>56</v>
      </c>
      <c r="C3" s="165"/>
      <c r="D3" s="165"/>
      <c r="E3" s="165"/>
      <c r="F3" s="166"/>
      <c r="G3" s="164" t="s">
        <v>57</v>
      </c>
      <c r="H3" s="165"/>
      <c r="I3" s="165"/>
      <c r="J3" s="165"/>
      <c r="K3" s="166"/>
    </row>
    <row r="4" spans="2:11">
      <c r="B4" s="87" t="s">
        <v>8</v>
      </c>
      <c r="C4" s="88" t="s">
        <v>58</v>
      </c>
      <c r="D4" s="88" t="s">
        <v>59</v>
      </c>
      <c r="E4" s="89" t="s">
        <v>60</v>
      </c>
      <c r="F4" s="90" t="s">
        <v>61</v>
      </c>
      <c r="G4" s="87" t="s">
        <v>8</v>
      </c>
      <c r="H4" s="89" t="s">
        <v>58</v>
      </c>
      <c r="I4" s="89" t="s">
        <v>59</v>
      </c>
      <c r="J4" s="89" t="s">
        <v>60</v>
      </c>
      <c r="K4" s="91" t="s">
        <v>61</v>
      </c>
    </row>
    <row r="5" spans="2:11" ht="17.5" thickBot="1">
      <c r="B5" s="151">
        <v>128</v>
      </c>
      <c r="C5" s="42">
        <v>1888</v>
      </c>
      <c r="D5" s="42">
        <v>2011</v>
      </c>
      <c r="E5" s="42">
        <v>3901</v>
      </c>
      <c r="F5" s="42">
        <v>3901</v>
      </c>
      <c r="G5" s="151">
        <v>150</v>
      </c>
      <c r="H5" s="42">
        <v>719</v>
      </c>
      <c r="I5" s="42">
        <v>230</v>
      </c>
      <c r="J5" s="42">
        <v>951</v>
      </c>
      <c r="K5" s="149">
        <f>J5</f>
        <v>951</v>
      </c>
    </row>
    <row r="6" spans="2:11" ht="17.5" thickBot="1">
      <c r="B6" s="151">
        <v>127</v>
      </c>
      <c r="C6" s="42">
        <v>206</v>
      </c>
      <c r="D6" s="42">
        <v>225</v>
      </c>
      <c r="E6" s="42">
        <v>431</v>
      </c>
      <c r="F6" s="42">
        <v>4332</v>
      </c>
      <c r="G6" s="151">
        <v>148</v>
      </c>
      <c r="H6" s="42">
        <v>1</v>
      </c>
      <c r="I6" s="42">
        <v>1</v>
      </c>
      <c r="J6" s="42">
        <v>2</v>
      </c>
      <c r="K6" s="8">
        <f>K5+J6</f>
        <v>953</v>
      </c>
    </row>
    <row r="7" spans="2:11" ht="17.5" thickBot="1">
      <c r="B7" s="151">
        <v>126</v>
      </c>
      <c r="C7" s="42">
        <v>3361</v>
      </c>
      <c r="D7" s="42">
        <v>3759</v>
      </c>
      <c r="E7" s="42">
        <v>7123</v>
      </c>
      <c r="F7" s="42">
        <v>11455</v>
      </c>
      <c r="G7" s="151">
        <v>147</v>
      </c>
      <c r="H7" s="42">
        <v>598</v>
      </c>
      <c r="I7" s="42">
        <v>174</v>
      </c>
      <c r="J7" s="42">
        <v>772</v>
      </c>
      <c r="K7" s="8">
        <f t="shared" ref="K7:K70" si="0">K6+J7</f>
        <v>1725</v>
      </c>
    </row>
    <row r="8" spans="2:11" ht="17.5" thickBot="1">
      <c r="B8" s="151">
        <v>125</v>
      </c>
      <c r="C8" s="42">
        <v>1705</v>
      </c>
      <c r="D8" s="42">
        <v>1944</v>
      </c>
      <c r="E8" s="42">
        <v>3653</v>
      </c>
      <c r="F8" s="42">
        <v>15108</v>
      </c>
      <c r="G8" s="151">
        <v>146</v>
      </c>
      <c r="H8" s="42">
        <v>242</v>
      </c>
      <c r="I8" s="42">
        <v>71</v>
      </c>
      <c r="J8" s="42">
        <v>313</v>
      </c>
      <c r="K8" s="8">
        <f t="shared" si="0"/>
        <v>2038</v>
      </c>
    </row>
    <row r="9" spans="2:11" ht="17.5" thickBot="1">
      <c r="B9" s="151">
        <v>124</v>
      </c>
      <c r="C9" s="42">
        <v>1967</v>
      </c>
      <c r="D9" s="42">
        <v>2330</v>
      </c>
      <c r="E9" s="42">
        <v>4300</v>
      </c>
      <c r="F9" s="42">
        <v>19408</v>
      </c>
      <c r="G9" s="151">
        <v>145</v>
      </c>
      <c r="H9" s="42">
        <v>18</v>
      </c>
      <c r="I9" s="42">
        <v>1</v>
      </c>
      <c r="J9" s="42">
        <v>19</v>
      </c>
      <c r="K9" s="8">
        <f t="shared" si="0"/>
        <v>2057</v>
      </c>
    </row>
    <row r="10" spans="2:11" ht="17.5" thickBot="1">
      <c r="B10" s="151">
        <v>123</v>
      </c>
      <c r="C10" s="42">
        <v>2596</v>
      </c>
      <c r="D10" s="42">
        <v>2961</v>
      </c>
      <c r="E10" s="42">
        <v>5560</v>
      </c>
      <c r="F10" s="42">
        <v>24968</v>
      </c>
      <c r="G10" s="151">
        <v>144</v>
      </c>
      <c r="H10" s="42">
        <v>197</v>
      </c>
      <c r="I10" s="42">
        <v>65</v>
      </c>
      <c r="J10" s="42">
        <v>262</v>
      </c>
      <c r="K10" s="8">
        <f t="shared" si="0"/>
        <v>2319</v>
      </c>
    </row>
    <row r="11" spans="2:11" ht="17.5" thickBot="1">
      <c r="B11" s="151">
        <v>122</v>
      </c>
      <c r="C11" s="42">
        <v>2815</v>
      </c>
      <c r="D11" s="42">
        <v>3556</v>
      </c>
      <c r="E11" s="42">
        <v>6376</v>
      </c>
      <c r="F11" s="42">
        <v>31344</v>
      </c>
      <c r="G11" s="151">
        <v>143</v>
      </c>
      <c r="H11" s="42">
        <v>862</v>
      </c>
      <c r="I11" s="42">
        <v>285</v>
      </c>
      <c r="J11" s="42">
        <v>1150</v>
      </c>
      <c r="K11" s="8">
        <f t="shared" si="0"/>
        <v>3469</v>
      </c>
    </row>
    <row r="12" spans="2:11" ht="17.5" thickBot="1">
      <c r="B12" s="151">
        <v>121</v>
      </c>
      <c r="C12" s="42">
        <v>2034</v>
      </c>
      <c r="D12" s="42">
        <v>2561</v>
      </c>
      <c r="E12" s="42">
        <v>4598</v>
      </c>
      <c r="F12" s="42">
        <v>35942</v>
      </c>
      <c r="G12" s="151">
        <v>142</v>
      </c>
      <c r="H12" s="42">
        <v>36</v>
      </c>
      <c r="I12" s="42">
        <v>10</v>
      </c>
      <c r="J12" s="42">
        <v>46</v>
      </c>
      <c r="K12" s="8">
        <f t="shared" si="0"/>
        <v>3515</v>
      </c>
    </row>
    <row r="13" spans="2:11" ht="17.5" thickBot="1">
      <c r="B13" s="151">
        <v>120</v>
      </c>
      <c r="C13" s="42">
        <v>3191</v>
      </c>
      <c r="D13" s="42">
        <v>4027</v>
      </c>
      <c r="E13" s="42">
        <v>7222</v>
      </c>
      <c r="F13" s="42">
        <v>43164</v>
      </c>
      <c r="G13" s="151">
        <v>141</v>
      </c>
      <c r="H13" s="42">
        <v>330</v>
      </c>
      <c r="I13" s="42">
        <v>113</v>
      </c>
      <c r="J13" s="42">
        <v>445</v>
      </c>
      <c r="K13" s="8">
        <f t="shared" si="0"/>
        <v>3960</v>
      </c>
    </row>
    <row r="14" spans="2:11" ht="17.5" thickBot="1">
      <c r="B14" s="151">
        <v>119</v>
      </c>
      <c r="C14" s="42">
        <v>2623</v>
      </c>
      <c r="D14" s="42">
        <v>3422</v>
      </c>
      <c r="E14" s="42">
        <v>6046</v>
      </c>
      <c r="F14" s="42">
        <v>49210</v>
      </c>
      <c r="G14" s="151">
        <v>140</v>
      </c>
      <c r="H14" s="42">
        <v>1149</v>
      </c>
      <c r="I14" s="42">
        <v>476</v>
      </c>
      <c r="J14" s="42">
        <v>1626</v>
      </c>
      <c r="K14" s="8">
        <f t="shared" si="0"/>
        <v>5586</v>
      </c>
    </row>
    <row r="15" spans="2:11" ht="17.5" thickBot="1">
      <c r="B15" s="151">
        <v>118</v>
      </c>
      <c r="C15" s="42">
        <v>2122</v>
      </c>
      <c r="D15" s="42">
        <v>2697</v>
      </c>
      <c r="E15" s="42">
        <v>4823</v>
      </c>
      <c r="F15" s="42">
        <v>54033</v>
      </c>
      <c r="G15" s="151">
        <v>139</v>
      </c>
      <c r="H15" s="42">
        <v>30</v>
      </c>
      <c r="I15" s="42">
        <v>14</v>
      </c>
      <c r="J15" s="42">
        <v>44</v>
      </c>
      <c r="K15" s="8">
        <f t="shared" si="0"/>
        <v>5630</v>
      </c>
    </row>
    <row r="16" spans="2:11" ht="17.5" thickBot="1">
      <c r="B16" s="151">
        <v>117</v>
      </c>
      <c r="C16" s="42">
        <v>3048</v>
      </c>
      <c r="D16" s="42">
        <v>3909</v>
      </c>
      <c r="E16" s="42">
        <v>6962</v>
      </c>
      <c r="F16" s="42">
        <v>60995</v>
      </c>
      <c r="G16" s="151">
        <v>138</v>
      </c>
      <c r="H16" s="42">
        <v>462</v>
      </c>
      <c r="I16" s="42">
        <v>193</v>
      </c>
      <c r="J16" s="42">
        <v>656</v>
      </c>
      <c r="K16" s="8">
        <f t="shared" si="0"/>
        <v>6286</v>
      </c>
    </row>
    <row r="17" spans="2:11" ht="17.5" thickBot="1">
      <c r="B17" s="151">
        <v>116</v>
      </c>
      <c r="C17" s="42">
        <v>2732</v>
      </c>
      <c r="D17" s="42">
        <v>3355</v>
      </c>
      <c r="E17" s="42">
        <v>6091</v>
      </c>
      <c r="F17" s="42">
        <v>67086</v>
      </c>
      <c r="G17" s="151">
        <v>137</v>
      </c>
      <c r="H17" s="42">
        <v>1751</v>
      </c>
      <c r="I17" s="42">
        <v>727</v>
      </c>
      <c r="J17" s="42">
        <v>2480</v>
      </c>
      <c r="K17" s="8">
        <f t="shared" si="0"/>
        <v>8766</v>
      </c>
    </row>
    <row r="18" spans="2:11" ht="17.5" thickBot="1">
      <c r="B18" s="151">
        <v>115</v>
      </c>
      <c r="C18" s="42">
        <v>2195</v>
      </c>
      <c r="D18" s="42">
        <v>2602</v>
      </c>
      <c r="E18" s="42">
        <v>4802</v>
      </c>
      <c r="F18" s="42">
        <v>71888</v>
      </c>
      <c r="G18" s="151">
        <v>136</v>
      </c>
      <c r="H18" s="42">
        <v>30</v>
      </c>
      <c r="I18" s="42">
        <v>6</v>
      </c>
      <c r="J18" s="42">
        <v>36</v>
      </c>
      <c r="K18" s="8">
        <f t="shared" si="0"/>
        <v>8802</v>
      </c>
    </row>
    <row r="19" spans="2:11" ht="17.5" thickBot="1">
      <c r="B19" s="151">
        <v>114</v>
      </c>
      <c r="C19" s="42">
        <v>2871</v>
      </c>
      <c r="D19" s="42">
        <v>3592</v>
      </c>
      <c r="E19" s="42">
        <v>6466</v>
      </c>
      <c r="F19" s="42">
        <v>78354</v>
      </c>
      <c r="G19" s="151">
        <v>135</v>
      </c>
      <c r="H19" s="42">
        <v>531</v>
      </c>
      <c r="I19" s="42">
        <v>235</v>
      </c>
      <c r="J19" s="42">
        <v>767</v>
      </c>
      <c r="K19" s="8">
        <f t="shared" si="0"/>
        <v>9569</v>
      </c>
    </row>
    <row r="20" spans="2:11" ht="17.5" thickBot="1">
      <c r="B20" s="151">
        <v>113</v>
      </c>
      <c r="C20" s="42">
        <v>2686</v>
      </c>
      <c r="D20" s="42">
        <v>3310</v>
      </c>
      <c r="E20" s="42">
        <v>6001</v>
      </c>
      <c r="F20" s="42">
        <v>84355</v>
      </c>
      <c r="G20" s="151">
        <v>134</v>
      </c>
      <c r="H20" s="42">
        <v>2137</v>
      </c>
      <c r="I20" s="42">
        <v>1263</v>
      </c>
      <c r="J20" s="42">
        <v>3403</v>
      </c>
      <c r="K20" s="8">
        <f t="shared" si="0"/>
        <v>12972</v>
      </c>
    </row>
    <row r="21" spans="2:11" ht="17.5" thickBot="1">
      <c r="B21" s="151">
        <v>112</v>
      </c>
      <c r="C21" s="42">
        <v>2150</v>
      </c>
      <c r="D21" s="42">
        <v>2470</v>
      </c>
      <c r="E21" s="42">
        <v>4623</v>
      </c>
      <c r="F21" s="42">
        <v>88978</v>
      </c>
      <c r="G21" s="151">
        <v>133</v>
      </c>
      <c r="H21" s="42">
        <v>356</v>
      </c>
      <c r="I21" s="42">
        <v>147</v>
      </c>
      <c r="J21" s="42">
        <v>503</v>
      </c>
      <c r="K21" s="8">
        <f t="shared" si="0"/>
        <v>13475</v>
      </c>
    </row>
    <row r="22" spans="2:11" ht="17.5" thickBot="1">
      <c r="B22" s="151">
        <v>111</v>
      </c>
      <c r="C22" s="42">
        <v>2626</v>
      </c>
      <c r="D22" s="42">
        <v>3211</v>
      </c>
      <c r="E22" s="42">
        <v>5837</v>
      </c>
      <c r="F22" s="42">
        <v>94815</v>
      </c>
      <c r="G22" s="151">
        <v>132</v>
      </c>
      <c r="H22" s="42">
        <v>485</v>
      </c>
      <c r="I22" s="42">
        <v>296</v>
      </c>
      <c r="J22" s="42">
        <v>781</v>
      </c>
      <c r="K22" s="8">
        <f t="shared" si="0"/>
        <v>14256</v>
      </c>
    </row>
    <row r="23" spans="2:11" ht="17.5" thickBot="1">
      <c r="B23" s="151">
        <v>110</v>
      </c>
      <c r="C23" s="42">
        <v>2466</v>
      </c>
      <c r="D23" s="42">
        <v>2938</v>
      </c>
      <c r="E23" s="42">
        <v>5408</v>
      </c>
      <c r="F23" s="42">
        <v>100223</v>
      </c>
      <c r="G23" s="151">
        <v>131</v>
      </c>
      <c r="H23" s="42">
        <v>1772</v>
      </c>
      <c r="I23" s="42">
        <v>1105</v>
      </c>
      <c r="J23" s="42">
        <v>2881</v>
      </c>
      <c r="K23" s="8">
        <f t="shared" si="0"/>
        <v>17137</v>
      </c>
    </row>
    <row r="24" spans="2:11" ht="17.5" thickBot="1">
      <c r="B24" s="151">
        <v>109</v>
      </c>
      <c r="C24" s="42">
        <v>2023</v>
      </c>
      <c r="D24" s="42">
        <v>2212</v>
      </c>
      <c r="E24" s="42">
        <v>4236</v>
      </c>
      <c r="F24" s="42">
        <v>104459</v>
      </c>
      <c r="G24" s="151">
        <v>130</v>
      </c>
      <c r="H24" s="42">
        <v>1708</v>
      </c>
      <c r="I24" s="42">
        <v>1052</v>
      </c>
      <c r="J24" s="42">
        <v>2761</v>
      </c>
      <c r="K24" s="8">
        <f t="shared" si="0"/>
        <v>19898</v>
      </c>
    </row>
    <row r="25" spans="2:11" ht="17.5" thickBot="1">
      <c r="B25" s="151">
        <v>108</v>
      </c>
      <c r="C25" s="42">
        <v>2434</v>
      </c>
      <c r="D25" s="42">
        <v>2744</v>
      </c>
      <c r="E25" s="42">
        <v>5183</v>
      </c>
      <c r="F25" s="42">
        <v>109642</v>
      </c>
      <c r="G25" s="151">
        <v>129</v>
      </c>
      <c r="H25" s="42">
        <v>661</v>
      </c>
      <c r="I25" s="42">
        <v>479</v>
      </c>
      <c r="J25" s="42">
        <v>1142</v>
      </c>
      <c r="K25" s="8">
        <f t="shared" si="0"/>
        <v>21040</v>
      </c>
    </row>
    <row r="26" spans="2:11" ht="17.5" thickBot="1">
      <c r="B26" s="151">
        <v>107</v>
      </c>
      <c r="C26" s="42">
        <v>2259</v>
      </c>
      <c r="D26" s="42">
        <v>2586</v>
      </c>
      <c r="E26" s="42">
        <v>4846</v>
      </c>
      <c r="F26" s="42">
        <v>114488</v>
      </c>
      <c r="G26" s="151">
        <v>128</v>
      </c>
      <c r="H26" s="42">
        <v>2395</v>
      </c>
      <c r="I26" s="42">
        <v>1552</v>
      </c>
      <c r="J26" s="42">
        <v>3949</v>
      </c>
      <c r="K26" s="8">
        <f t="shared" si="0"/>
        <v>24989</v>
      </c>
    </row>
    <row r="27" spans="2:11" ht="17.5" thickBot="1">
      <c r="B27" s="151">
        <v>106</v>
      </c>
      <c r="C27" s="42">
        <v>1866</v>
      </c>
      <c r="D27" s="42">
        <v>2027</v>
      </c>
      <c r="E27" s="42">
        <v>3896</v>
      </c>
      <c r="F27" s="42">
        <v>118384</v>
      </c>
      <c r="G27" s="151">
        <v>127</v>
      </c>
      <c r="H27" s="42">
        <v>1818</v>
      </c>
      <c r="I27" s="42">
        <v>1122</v>
      </c>
      <c r="J27" s="42">
        <v>2941</v>
      </c>
      <c r="K27" s="8">
        <f t="shared" si="0"/>
        <v>27930</v>
      </c>
    </row>
    <row r="28" spans="2:11" ht="17.5" thickBot="1">
      <c r="B28" s="151">
        <v>105</v>
      </c>
      <c r="C28" s="42">
        <v>2259</v>
      </c>
      <c r="D28" s="42">
        <v>2470</v>
      </c>
      <c r="E28" s="42">
        <v>4732</v>
      </c>
      <c r="F28" s="42">
        <v>123116</v>
      </c>
      <c r="G28" s="151">
        <v>126</v>
      </c>
      <c r="H28" s="42">
        <v>1092</v>
      </c>
      <c r="I28" s="42">
        <v>892</v>
      </c>
      <c r="J28" s="42">
        <v>1986</v>
      </c>
      <c r="K28" s="8">
        <f t="shared" si="0"/>
        <v>29916</v>
      </c>
    </row>
    <row r="29" spans="2:11" ht="17.5" thickBot="1">
      <c r="B29" s="151">
        <v>104</v>
      </c>
      <c r="C29" s="42">
        <v>2036</v>
      </c>
      <c r="D29" s="42">
        <v>2117</v>
      </c>
      <c r="E29" s="42">
        <v>4157</v>
      </c>
      <c r="F29" s="42">
        <v>127273</v>
      </c>
      <c r="G29" s="151">
        <v>125</v>
      </c>
      <c r="H29" s="42">
        <v>2997</v>
      </c>
      <c r="I29" s="42">
        <v>2059</v>
      </c>
      <c r="J29" s="42">
        <v>5061</v>
      </c>
      <c r="K29" s="8">
        <f t="shared" si="0"/>
        <v>34977</v>
      </c>
    </row>
    <row r="30" spans="2:11" ht="17.5" thickBot="1">
      <c r="B30" s="151">
        <v>103</v>
      </c>
      <c r="C30" s="42">
        <v>1597</v>
      </c>
      <c r="D30" s="42">
        <v>1692</v>
      </c>
      <c r="E30" s="42">
        <v>3290</v>
      </c>
      <c r="F30" s="42">
        <v>130563</v>
      </c>
      <c r="G30" s="151">
        <v>124</v>
      </c>
      <c r="H30" s="42">
        <v>1435</v>
      </c>
      <c r="I30" s="42">
        <v>1014</v>
      </c>
      <c r="J30" s="42">
        <v>2450</v>
      </c>
      <c r="K30" s="8">
        <f t="shared" si="0"/>
        <v>37427</v>
      </c>
    </row>
    <row r="31" spans="2:11" ht="17.5" thickBot="1">
      <c r="B31" s="151">
        <v>102</v>
      </c>
      <c r="C31" s="42">
        <v>2037</v>
      </c>
      <c r="D31" s="42">
        <v>2112</v>
      </c>
      <c r="E31" s="42">
        <v>4155</v>
      </c>
      <c r="F31" s="42">
        <v>134718</v>
      </c>
      <c r="G31" s="151">
        <v>123</v>
      </c>
      <c r="H31" s="42">
        <v>1046</v>
      </c>
      <c r="I31" s="42">
        <v>1007</v>
      </c>
      <c r="J31" s="42">
        <v>2053</v>
      </c>
      <c r="K31" s="8">
        <f t="shared" si="0"/>
        <v>39480</v>
      </c>
    </row>
    <row r="32" spans="2:11" ht="17.5" thickBot="1">
      <c r="B32" s="151">
        <v>101</v>
      </c>
      <c r="C32" s="42">
        <v>1774</v>
      </c>
      <c r="D32" s="42">
        <v>1835</v>
      </c>
      <c r="E32" s="42">
        <v>3612</v>
      </c>
      <c r="F32" s="42">
        <v>138330</v>
      </c>
      <c r="G32" s="151">
        <v>122</v>
      </c>
      <c r="H32" s="42">
        <v>2897</v>
      </c>
      <c r="I32" s="42">
        <v>2185</v>
      </c>
      <c r="J32" s="42">
        <v>5084</v>
      </c>
      <c r="K32" s="8">
        <f t="shared" si="0"/>
        <v>44564</v>
      </c>
    </row>
    <row r="33" spans="2:11" ht="17.5" thickBot="1">
      <c r="B33" s="151">
        <v>100</v>
      </c>
      <c r="C33" s="42">
        <v>1499</v>
      </c>
      <c r="D33" s="42">
        <v>1484</v>
      </c>
      <c r="E33" s="42">
        <v>2989</v>
      </c>
      <c r="F33" s="42">
        <v>141319</v>
      </c>
      <c r="G33" s="151">
        <v>121</v>
      </c>
      <c r="H33" s="42">
        <v>1658</v>
      </c>
      <c r="I33" s="42">
        <v>1268</v>
      </c>
      <c r="J33" s="42">
        <v>2927</v>
      </c>
      <c r="K33" s="8">
        <f t="shared" si="0"/>
        <v>47491</v>
      </c>
    </row>
    <row r="34" spans="2:11" ht="17.5" thickBot="1">
      <c r="B34" s="151">
        <v>99</v>
      </c>
      <c r="C34" s="42">
        <v>1793</v>
      </c>
      <c r="D34" s="42">
        <v>1666</v>
      </c>
      <c r="E34" s="42">
        <v>3461</v>
      </c>
      <c r="F34" s="42">
        <v>144780</v>
      </c>
      <c r="G34" s="151">
        <v>120</v>
      </c>
      <c r="H34" s="42">
        <v>1503</v>
      </c>
      <c r="I34" s="42">
        <v>1303</v>
      </c>
      <c r="J34" s="42">
        <v>2806</v>
      </c>
      <c r="K34" s="8">
        <f t="shared" si="0"/>
        <v>50297</v>
      </c>
    </row>
    <row r="35" spans="2:11" ht="17.5" thickBot="1">
      <c r="B35" s="151">
        <v>98</v>
      </c>
      <c r="C35" s="42">
        <v>1645</v>
      </c>
      <c r="D35" s="42">
        <v>1590</v>
      </c>
      <c r="E35" s="42">
        <v>3238</v>
      </c>
      <c r="F35" s="42">
        <v>148018</v>
      </c>
      <c r="G35" s="151">
        <v>119</v>
      </c>
      <c r="H35" s="42">
        <v>2183</v>
      </c>
      <c r="I35" s="42">
        <v>1771</v>
      </c>
      <c r="J35" s="42">
        <v>3957</v>
      </c>
      <c r="K35" s="8">
        <f t="shared" si="0"/>
        <v>54254</v>
      </c>
    </row>
    <row r="36" spans="2:11" ht="17.5" thickBot="1">
      <c r="B36" s="151">
        <v>97</v>
      </c>
      <c r="C36" s="42">
        <v>1391</v>
      </c>
      <c r="D36" s="42">
        <v>1300</v>
      </c>
      <c r="E36" s="42">
        <v>2695</v>
      </c>
      <c r="F36" s="42">
        <v>150713</v>
      </c>
      <c r="G36" s="151">
        <v>118</v>
      </c>
      <c r="H36" s="42">
        <v>1754</v>
      </c>
      <c r="I36" s="42">
        <v>1494</v>
      </c>
      <c r="J36" s="42">
        <v>3249</v>
      </c>
      <c r="K36" s="8">
        <f t="shared" si="0"/>
        <v>57503</v>
      </c>
    </row>
    <row r="37" spans="2:11" ht="17.5" thickBot="1">
      <c r="B37" s="151">
        <v>96</v>
      </c>
      <c r="C37" s="42">
        <v>1416</v>
      </c>
      <c r="D37" s="42">
        <v>1351</v>
      </c>
      <c r="E37" s="42">
        <v>2769</v>
      </c>
      <c r="F37" s="42">
        <v>153482</v>
      </c>
      <c r="G37" s="151">
        <v>117</v>
      </c>
      <c r="H37" s="42">
        <v>2212</v>
      </c>
      <c r="I37" s="42">
        <v>1892</v>
      </c>
      <c r="J37" s="42">
        <v>4105</v>
      </c>
      <c r="K37" s="8">
        <f t="shared" si="0"/>
        <v>61608</v>
      </c>
    </row>
    <row r="38" spans="2:11" ht="17.5" thickBot="1">
      <c r="B38" s="151">
        <v>95</v>
      </c>
      <c r="C38" s="42">
        <v>1328</v>
      </c>
      <c r="D38" s="42">
        <v>1270</v>
      </c>
      <c r="E38" s="42">
        <v>2602</v>
      </c>
      <c r="F38" s="42">
        <v>156084</v>
      </c>
      <c r="G38" s="151">
        <v>116</v>
      </c>
      <c r="H38" s="42">
        <v>1868</v>
      </c>
      <c r="I38" s="42">
        <v>1598</v>
      </c>
      <c r="J38" s="42">
        <v>3467</v>
      </c>
      <c r="K38" s="8">
        <f t="shared" si="0"/>
        <v>65075</v>
      </c>
    </row>
    <row r="39" spans="2:11" ht="17.5" thickBot="1">
      <c r="B39" s="151">
        <v>94</v>
      </c>
      <c r="C39" s="42">
        <v>1200</v>
      </c>
      <c r="D39" s="42">
        <v>1134</v>
      </c>
      <c r="E39" s="42">
        <v>2334</v>
      </c>
      <c r="F39" s="42">
        <v>158418</v>
      </c>
      <c r="G39" s="151">
        <v>115</v>
      </c>
      <c r="H39" s="42">
        <v>1230</v>
      </c>
      <c r="I39" s="42">
        <v>1249</v>
      </c>
      <c r="J39" s="42">
        <v>2479</v>
      </c>
      <c r="K39" s="8">
        <f t="shared" si="0"/>
        <v>67554</v>
      </c>
    </row>
    <row r="40" spans="2:11" ht="17.5" thickBot="1">
      <c r="B40" s="151">
        <v>93</v>
      </c>
      <c r="C40" s="42">
        <v>1232</v>
      </c>
      <c r="D40" s="42">
        <v>1143</v>
      </c>
      <c r="E40" s="42">
        <v>2379</v>
      </c>
      <c r="F40" s="42">
        <v>160797</v>
      </c>
      <c r="G40" s="151">
        <v>114</v>
      </c>
      <c r="H40" s="42">
        <v>1619</v>
      </c>
      <c r="I40" s="42">
        <v>1464</v>
      </c>
      <c r="J40" s="42">
        <v>3086</v>
      </c>
      <c r="K40" s="8">
        <f t="shared" si="0"/>
        <v>70640</v>
      </c>
    </row>
    <row r="41" spans="2:11" ht="17.5" thickBot="1">
      <c r="B41" s="151">
        <v>92</v>
      </c>
      <c r="C41" s="42">
        <v>1191</v>
      </c>
      <c r="D41" s="42">
        <v>1137</v>
      </c>
      <c r="E41" s="42">
        <v>2332</v>
      </c>
      <c r="F41" s="42">
        <v>163129</v>
      </c>
      <c r="G41" s="151">
        <v>113</v>
      </c>
      <c r="H41" s="42">
        <v>2302</v>
      </c>
      <c r="I41" s="42">
        <v>2003</v>
      </c>
      <c r="J41" s="42">
        <v>4309</v>
      </c>
      <c r="K41" s="8">
        <f t="shared" si="0"/>
        <v>74949</v>
      </c>
    </row>
    <row r="42" spans="2:11" ht="17.5" thickBot="1">
      <c r="B42" s="151">
        <v>91</v>
      </c>
      <c r="C42" s="42">
        <v>1024</v>
      </c>
      <c r="D42" s="42">
        <v>947</v>
      </c>
      <c r="E42" s="42">
        <v>1972</v>
      </c>
      <c r="F42" s="42">
        <v>165101</v>
      </c>
      <c r="G42" s="151">
        <v>112</v>
      </c>
      <c r="H42" s="42">
        <v>1125</v>
      </c>
      <c r="I42" s="42">
        <v>1067</v>
      </c>
      <c r="J42" s="42">
        <v>2194</v>
      </c>
      <c r="K42" s="8">
        <f t="shared" si="0"/>
        <v>77143</v>
      </c>
    </row>
    <row r="43" spans="2:11" ht="17.5" thickBot="1">
      <c r="B43" s="151">
        <v>90</v>
      </c>
      <c r="C43" s="42">
        <v>1066</v>
      </c>
      <c r="D43" s="42">
        <v>966</v>
      </c>
      <c r="E43" s="42">
        <v>2034</v>
      </c>
      <c r="F43" s="42">
        <v>167135</v>
      </c>
      <c r="G43" s="151">
        <v>111</v>
      </c>
      <c r="H43" s="42">
        <v>1699</v>
      </c>
      <c r="I43" s="42">
        <v>1607</v>
      </c>
      <c r="J43" s="42">
        <v>3309</v>
      </c>
      <c r="K43" s="8">
        <f t="shared" si="0"/>
        <v>80452</v>
      </c>
    </row>
    <row r="44" spans="2:11" ht="17.5" thickBot="1">
      <c r="B44" s="151">
        <v>89</v>
      </c>
      <c r="C44" s="42">
        <v>1163</v>
      </c>
      <c r="D44" s="42">
        <v>996</v>
      </c>
      <c r="E44" s="42">
        <v>2161</v>
      </c>
      <c r="F44" s="42">
        <v>169296</v>
      </c>
      <c r="G44" s="151">
        <v>110</v>
      </c>
      <c r="H44" s="42">
        <v>1901</v>
      </c>
      <c r="I44" s="42">
        <v>1662</v>
      </c>
      <c r="J44" s="42">
        <v>3564</v>
      </c>
      <c r="K44" s="8">
        <f t="shared" si="0"/>
        <v>84016</v>
      </c>
    </row>
    <row r="45" spans="2:11" ht="17.5" thickBot="1">
      <c r="B45" s="151">
        <v>88</v>
      </c>
      <c r="C45" s="42">
        <v>947</v>
      </c>
      <c r="D45" s="42">
        <v>862</v>
      </c>
      <c r="E45" s="42">
        <v>1809</v>
      </c>
      <c r="F45" s="42">
        <v>171105</v>
      </c>
      <c r="G45" s="151">
        <v>109</v>
      </c>
      <c r="H45" s="42">
        <v>1246</v>
      </c>
      <c r="I45" s="42">
        <v>1373</v>
      </c>
      <c r="J45" s="42">
        <v>2625</v>
      </c>
      <c r="K45" s="8">
        <f t="shared" si="0"/>
        <v>86641</v>
      </c>
    </row>
    <row r="46" spans="2:11" ht="17.5" thickBot="1">
      <c r="B46" s="151">
        <v>87</v>
      </c>
      <c r="C46" s="42">
        <v>938</v>
      </c>
      <c r="D46" s="42">
        <v>822</v>
      </c>
      <c r="E46" s="42">
        <v>1764</v>
      </c>
      <c r="F46" s="42">
        <v>172869</v>
      </c>
      <c r="G46" s="151">
        <v>108</v>
      </c>
      <c r="H46" s="42">
        <v>1894</v>
      </c>
      <c r="I46" s="42">
        <v>1874</v>
      </c>
      <c r="J46" s="42">
        <v>3770</v>
      </c>
      <c r="K46" s="8">
        <f t="shared" si="0"/>
        <v>90411</v>
      </c>
    </row>
    <row r="47" spans="2:11" ht="17.5" thickBot="1">
      <c r="B47" s="151">
        <v>86</v>
      </c>
      <c r="C47" s="42">
        <v>1007</v>
      </c>
      <c r="D47" s="42">
        <v>946</v>
      </c>
      <c r="E47" s="42">
        <v>1953</v>
      </c>
      <c r="F47" s="42">
        <v>174822</v>
      </c>
      <c r="G47" s="151">
        <v>107</v>
      </c>
      <c r="H47" s="42">
        <v>1269</v>
      </c>
      <c r="I47" s="42">
        <v>1265</v>
      </c>
      <c r="J47" s="42">
        <v>2536</v>
      </c>
      <c r="K47" s="8">
        <f t="shared" si="0"/>
        <v>92947</v>
      </c>
    </row>
    <row r="48" spans="2:11" ht="17.5" thickBot="1">
      <c r="B48" s="151">
        <v>85</v>
      </c>
      <c r="C48" s="42">
        <v>903</v>
      </c>
      <c r="D48" s="42">
        <v>727</v>
      </c>
      <c r="E48" s="42">
        <v>1630</v>
      </c>
      <c r="F48" s="42">
        <v>176452</v>
      </c>
      <c r="G48" s="151">
        <v>106</v>
      </c>
      <c r="H48" s="42">
        <v>1260</v>
      </c>
      <c r="I48" s="42">
        <v>1498</v>
      </c>
      <c r="J48" s="42">
        <v>2762</v>
      </c>
      <c r="K48" s="8">
        <f t="shared" si="0"/>
        <v>95709</v>
      </c>
    </row>
    <row r="49" spans="2:11" ht="17.5" thickBot="1">
      <c r="B49" s="151">
        <v>84</v>
      </c>
      <c r="C49" s="42">
        <v>924</v>
      </c>
      <c r="D49" s="42">
        <v>754</v>
      </c>
      <c r="E49" s="42">
        <v>1679</v>
      </c>
      <c r="F49" s="42">
        <v>178131</v>
      </c>
      <c r="G49" s="151">
        <v>105</v>
      </c>
      <c r="H49" s="42">
        <v>2037</v>
      </c>
      <c r="I49" s="42">
        <v>2073</v>
      </c>
      <c r="J49" s="42">
        <v>4115</v>
      </c>
      <c r="K49" s="8">
        <f t="shared" si="0"/>
        <v>99824</v>
      </c>
    </row>
    <row r="50" spans="2:11" ht="17.5" thickBot="1">
      <c r="B50" s="151">
        <v>83</v>
      </c>
      <c r="C50" s="42">
        <v>909</v>
      </c>
      <c r="D50" s="42">
        <v>815</v>
      </c>
      <c r="E50" s="42">
        <v>1726</v>
      </c>
      <c r="F50" s="42">
        <v>179857</v>
      </c>
      <c r="G50" s="151">
        <v>104</v>
      </c>
      <c r="H50" s="42">
        <v>1189</v>
      </c>
      <c r="I50" s="42">
        <v>1423</v>
      </c>
      <c r="J50" s="42">
        <v>2613</v>
      </c>
      <c r="K50" s="8">
        <f t="shared" si="0"/>
        <v>102437</v>
      </c>
    </row>
    <row r="51" spans="2:11" ht="17.5" thickBot="1">
      <c r="B51" s="151">
        <v>82</v>
      </c>
      <c r="C51" s="42">
        <v>848</v>
      </c>
      <c r="D51" s="42">
        <v>726</v>
      </c>
      <c r="E51" s="42">
        <v>1575</v>
      </c>
      <c r="F51" s="42">
        <v>181432</v>
      </c>
      <c r="G51" s="151">
        <v>103</v>
      </c>
      <c r="H51" s="42">
        <v>1052</v>
      </c>
      <c r="I51" s="42">
        <v>1202</v>
      </c>
      <c r="J51" s="42">
        <v>2256</v>
      </c>
      <c r="K51" s="8">
        <f t="shared" si="0"/>
        <v>104693</v>
      </c>
    </row>
    <row r="52" spans="2:11" ht="17.5" thickBot="1">
      <c r="B52" s="151">
        <v>81</v>
      </c>
      <c r="C52" s="42">
        <v>965</v>
      </c>
      <c r="D52" s="42">
        <v>722</v>
      </c>
      <c r="E52" s="42">
        <v>1688</v>
      </c>
      <c r="F52" s="42">
        <v>183120</v>
      </c>
      <c r="G52" s="151">
        <v>102</v>
      </c>
      <c r="H52" s="42">
        <v>1599</v>
      </c>
      <c r="I52" s="42">
        <v>1719</v>
      </c>
      <c r="J52" s="42">
        <v>3323</v>
      </c>
      <c r="K52" s="8">
        <f t="shared" si="0"/>
        <v>108016</v>
      </c>
    </row>
    <row r="53" spans="2:11" ht="17.5" thickBot="1">
      <c r="B53" s="151">
        <v>80</v>
      </c>
      <c r="C53" s="42">
        <v>887</v>
      </c>
      <c r="D53" s="42">
        <v>760</v>
      </c>
      <c r="E53" s="42">
        <v>1648</v>
      </c>
      <c r="F53" s="42">
        <v>184768</v>
      </c>
      <c r="G53" s="151">
        <v>101</v>
      </c>
      <c r="H53" s="42">
        <v>1450</v>
      </c>
      <c r="I53" s="42">
        <v>1581</v>
      </c>
      <c r="J53" s="42">
        <v>3031</v>
      </c>
      <c r="K53" s="8">
        <f t="shared" si="0"/>
        <v>111047</v>
      </c>
    </row>
    <row r="54" spans="2:11" ht="17.5" thickBot="1">
      <c r="B54" s="151">
        <v>79</v>
      </c>
      <c r="C54" s="42">
        <v>926</v>
      </c>
      <c r="D54" s="42">
        <v>731</v>
      </c>
      <c r="E54" s="42">
        <v>1657</v>
      </c>
      <c r="F54" s="42">
        <v>186425</v>
      </c>
      <c r="G54" s="151">
        <v>100</v>
      </c>
      <c r="H54" s="42">
        <v>1430</v>
      </c>
      <c r="I54" s="42">
        <v>1667</v>
      </c>
      <c r="J54" s="42">
        <v>3099</v>
      </c>
      <c r="K54" s="8">
        <f t="shared" si="0"/>
        <v>114146</v>
      </c>
    </row>
    <row r="55" spans="2:11" ht="17.5" thickBot="1">
      <c r="B55" s="151">
        <v>78</v>
      </c>
      <c r="C55" s="42">
        <v>1128</v>
      </c>
      <c r="D55" s="42">
        <v>823</v>
      </c>
      <c r="E55" s="42">
        <v>1956</v>
      </c>
      <c r="F55" s="42">
        <v>188381</v>
      </c>
      <c r="G55" s="151">
        <v>99</v>
      </c>
      <c r="H55" s="42">
        <v>1218</v>
      </c>
      <c r="I55" s="42">
        <v>1398</v>
      </c>
      <c r="J55" s="42">
        <v>2618</v>
      </c>
      <c r="K55" s="8">
        <f t="shared" si="0"/>
        <v>116764</v>
      </c>
    </row>
    <row r="56" spans="2:11" ht="17.5" thickBot="1">
      <c r="B56" s="151">
        <v>77</v>
      </c>
      <c r="C56" s="42">
        <v>1045</v>
      </c>
      <c r="D56" s="42">
        <v>766</v>
      </c>
      <c r="E56" s="42">
        <v>1812</v>
      </c>
      <c r="F56" s="42">
        <v>190193</v>
      </c>
      <c r="G56" s="151">
        <v>98</v>
      </c>
      <c r="H56" s="42">
        <v>1194</v>
      </c>
      <c r="I56" s="42">
        <v>1455</v>
      </c>
      <c r="J56" s="42">
        <v>2650</v>
      </c>
      <c r="K56" s="8">
        <f t="shared" si="0"/>
        <v>119414</v>
      </c>
    </row>
    <row r="57" spans="2:11" ht="17.5" thickBot="1">
      <c r="B57" s="151">
        <v>76</v>
      </c>
      <c r="C57" s="42">
        <v>1134</v>
      </c>
      <c r="D57" s="42">
        <v>782</v>
      </c>
      <c r="E57" s="42">
        <v>1918</v>
      </c>
      <c r="F57" s="42">
        <v>192111</v>
      </c>
      <c r="G57" s="151">
        <v>97</v>
      </c>
      <c r="H57" s="42">
        <v>1521</v>
      </c>
      <c r="I57" s="42">
        <v>1779</v>
      </c>
      <c r="J57" s="42">
        <v>3303</v>
      </c>
      <c r="K57" s="8">
        <f t="shared" si="0"/>
        <v>122717</v>
      </c>
    </row>
    <row r="58" spans="2:11" ht="17.5" thickBot="1">
      <c r="B58" s="151">
        <v>75</v>
      </c>
      <c r="C58" s="42">
        <v>1332</v>
      </c>
      <c r="D58" s="42">
        <v>884</v>
      </c>
      <c r="E58" s="42">
        <v>2217</v>
      </c>
      <c r="F58" s="42">
        <v>194328</v>
      </c>
      <c r="G58" s="151">
        <v>96</v>
      </c>
      <c r="H58" s="42">
        <v>1064</v>
      </c>
      <c r="I58" s="42">
        <v>1482</v>
      </c>
      <c r="J58" s="42">
        <v>2547</v>
      </c>
      <c r="K58" s="8">
        <f t="shared" si="0"/>
        <v>125264</v>
      </c>
    </row>
    <row r="59" spans="2:11" ht="17.5" thickBot="1">
      <c r="B59" s="151">
        <v>74</v>
      </c>
      <c r="C59" s="42">
        <v>1228</v>
      </c>
      <c r="D59" s="42">
        <v>752</v>
      </c>
      <c r="E59" s="42">
        <v>1985</v>
      </c>
      <c r="F59" s="42">
        <v>196313</v>
      </c>
      <c r="G59" s="151">
        <v>95</v>
      </c>
      <c r="H59" s="42">
        <v>1062</v>
      </c>
      <c r="I59" s="42">
        <v>1294</v>
      </c>
      <c r="J59" s="42">
        <v>2356</v>
      </c>
      <c r="K59" s="8">
        <f t="shared" si="0"/>
        <v>127620</v>
      </c>
    </row>
    <row r="60" spans="2:11" ht="17.5" thickBot="1">
      <c r="B60" s="151">
        <v>73</v>
      </c>
      <c r="C60" s="42">
        <v>1345</v>
      </c>
      <c r="D60" s="42">
        <v>799</v>
      </c>
      <c r="E60" s="42">
        <v>2147</v>
      </c>
      <c r="F60" s="42">
        <v>198460</v>
      </c>
      <c r="G60" s="151">
        <v>94</v>
      </c>
      <c r="H60" s="42">
        <v>1213</v>
      </c>
      <c r="I60" s="42">
        <v>1594</v>
      </c>
      <c r="J60" s="42">
        <v>2809</v>
      </c>
      <c r="K60" s="8">
        <f t="shared" si="0"/>
        <v>130429</v>
      </c>
    </row>
    <row r="61" spans="2:11" ht="17.5" thickBot="1">
      <c r="B61" s="151">
        <v>72</v>
      </c>
      <c r="C61" s="42">
        <v>1872</v>
      </c>
      <c r="D61" s="42">
        <v>1105</v>
      </c>
      <c r="E61" s="42">
        <v>2980</v>
      </c>
      <c r="F61" s="42">
        <v>201440</v>
      </c>
      <c r="G61" s="151">
        <v>93</v>
      </c>
      <c r="H61" s="42">
        <v>1244</v>
      </c>
      <c r="I61" s="42">
        <v>1488</v>
      </c>
      <c r="J61" s="42">
        <v>2735</v>
      </c>
      <c r="K61" s="8">
        <f t="shared" si="0"/>
        <v>133164</v>
      </c>
    </row>
    <row r="62" spans="2:11" ht="17.5" thickBot="1">
      <c r="B62" s="151">
        <v>71</v>
      </c>
      <c r="C62" s="42">
        <v>1526</v>
      </c>
      <c r="D62" s="42">
        <v>904</v>
      </c>
      <c r="E62" s="42">
        <v>2432</v>
      </c>
      <c r="F62" s="42">
        <v>203872</v>
      </c>
      <c r="G62" s="151">
        <v>92</v>
      </c>
      <c r="H62" s="42">
        <v>1069</v>
      </c>
      <c r="I62" s="42">
        <v>1383</v>
      </c>
      <c r="J62" s="42">
        <v>2455</v>
      </c>
      <c r="K62" s="8">
        <f t="shared" si="0"/>
        <v>135619</v>
      </c>
    </row>
    <row r="63" spans="2:11" ht="17.5" thickBot="1">
      <c r="B63" s="151">
        <v>70</v>
      </c>
      <c r="C63" s="42">
        <v>1628</v>
      </c>
      <c r="D63" s="42">
        <v>792</v>
      </c>
      <c r="E63" s="42">
        <v>2427</v>
      </c>
      <c r="F63" s="42">
        <v>206299</v>
      </c>
      <c r="G63" s="151">
        <v>91</v>
      </c>
      <c r="H63" s="42">
        <v>1023</v>
      </c>
      <c r="I63" s="42">
        <v>1457</v>
      </c>
      <c r="J63" s="42">
        <v>2484</v>
      </c>
      <c r="K63" s="8">
        <f t="shared" si="0"/>
        <v>138103</v>
      </c>
    </row>
    <row r="64" spans="2:11" ht="17.5" thickBot="1">
      <c r="B64" s="151">
        <v>69</v>
      </c>
      <c r="C64" s="42">
        <v>4839</v>
      </c>
      <c r="D64" s="42">
        <v>2299</v>
      </c>
      <c r="E64" s="42">
        <v>7155</v>
      </c>
      <c r="F64" s="42">
        <v>213454</v>
      </c>
      <c r="G64" s="151">
        <v>90</v>
      </c>
      <c r="H64" s="42">
        <v>1200</v>
      </c>
      <c r="I64" s="42">
        <v>1451</v>
      </c>
      <c r="J64" s="42">
        <v>2652</v>
      </c>
      <c r="K64" s="8">
        <f t="shared" si="0"/>
        <v>140755</v>
      </c>
    </row>
    <row r="65" spans="2:11" ht="17.5" thickBot="1">
      <c r="B65" s="151">
        <v>68</v>
      </c>
      <c r="C65" s="42">
        <v>3093</v>
      </c>
      <c r="D65" s="42">
        <v>1160</v>
      </c>
      <c r="E65" s="42">
        <v>4265</v>
      </c>
      <c r="F65" s="42">
        <v>217719</v>
      </c>
      <c r="G65" s="151">
        <v>89</v>
      </c>
      <c r="H65" s="42">
        <v>1482</v>
      </c>
      <c r="I65" s="42">
        <v>1908</v>
      </c>
      <c r="J65" s="42">
        <v>3392</v>
      </c>
      <c r="K65" s="8">
        <f t="shared" si="0"/>
        <v>144147</v>
      </c>
    </row>
    <row r="66" spans="2:11" ht="17.5" thickBot="1">
      <c r="B66" s="151">
        <v>67</v>
      </c>
      <c r="C66" s="42">
        <v>2241</v>
      </c>
      <c r="D66" s="42">
        <v>1051</v>
      </c>
      <c r="E66" s="42">
        <v>3306</v>
      </c>
      <c r="F66" s="42">
        <v>221025</v>
      </c>
      <c r="G66" s="151">
        <v>88</v>
      </c>
      <c r="H66" s="42">
        <v>1260</v>
      </c>
      <c r="I66" s="42">
        <v>1437</v>
      </c>
      <c r="J66" s="42">
        <v>2699</v>
      </c>
      <c r="K66" s="8">
        <f t="shared" si="0"/>
        <v>146846</v>
      </c>
    </row>
    <row r="67" spans="2:11" ht="17.5" thickBot="1">
      <c r="B67" s="151">
        <v>66</v>
      </c>
      <c r="C67" s="42">
        <v>6047</v>
      </c>
      <c r="D67" s="42">
        <v>2292</v>
      </c>
      <c r="E67" s="42">
        <v>8358</v>
      </c>
      <c r="F67" s="42">
        <v>229383</v>
      </c>
      <c r="G67" s="151">
        <v>87</v>
      </c>
      <c r="H67" s="42">
        <v>1406</v>
      </c>
      <c r="I67" s="42">
        <v>1868</v>
      </c>
      <c r="J67" s="42">
        <v>3278</v>
      </c>
      <c r="K67" s="8">
        <f t="shared" si="0"/>
        <v>150124</v>
      </c>
    </row>
    <row r="68" spans="2:11" ht="17.5" thickBot="1">
      <c r="B68" s="151">
        <v>65</v>
      </c>
      <c r="C68" s="42">
        <v>1181</v>
      </c>
      <c r="D68" s="42">
        <v>511</v>
      </c>
      <c r="E68" s="42">
        <v>1698</v>
      </c>
      <c r="F68" s="42">
        <v>231081</v>
      </c>
      <c r="G68" s="151">
        <v>86</v>
      </c>
      <c r="H68" s="42">
        <v>1842</v>
      </c>
      <c r="I68" s="42">
        <v>1970</v>
      </c>
      <c r="J68" s="42">
        <v>3821</v>
      </c>
      <c r="K68" s="8">
        <f t="shared" si="0"/>
        <v>153945</v>
      </c>
    </row>
    <row r="69" spans="2:11" ht="17.5" thickBot="1">
      <c r="B69" s="151">
        <v>64</v>
      </c>
      <c r="C69" s="42">
        <v>850</v>
      </c>
      <c r="D69" s="42">
        <v>353</v>
      </c>
      <c r="E69" s="42">
        <v>1206</v>
      </c>
      <c r="F69" s="42">
        <v>232287</v>
      </c>
      <c r="G69" s="151">
        <v>85</v>
      </c>
      <c r="H69" s="42">
        <v>1905</v>
      </c>
      <c r="I69" s="42">
        <v>2309</v>
      </c>
      <c r="J69" s="42">
        <v>4220</v>
      </c>
      <c r="K69" s="8">
        <f t="shared" si="0"/>
        <v>158165</v>
      </c>
    </row>
    <row r="70" spans="2:11" ht="17.5" thickBot="1">
      <c r="B70" s="151">
        <v>63</v>
      </c>
      <c r="C70" s="42">
        <v>1102</v>
      </c>
      <c r="D70" s="42">
        <v>478</v>
      </c>
      <c r="E70" s="42">
        <v>1589</v>
      </c>
      <c r="F70" s="42">
        <v>233876</v>
      </c>
      <c r="G70" s="151">
        <v>84</v>
      </c>
      <c r="H70" s="42">
        <v>1764</v>
      </c>
      <c r="I70" s="42">
        <v>2071</v>
      </c>
      <c r="J70" s="42">
        <v>3837</v>
      </c>
      <c r="K70" s="8">
        <f t="shared" si="0"/>
        <v>162002</v>
      </c>
    </row>
    <row r="71" spans="2:11" ht="17.5" thickBot="1">
      <c r="B71" s="151">
        <v>62</v>
      </c>
      <c r="C71" s="42">
        <v>526</v>
      </c>
      <c r="D71" s="42">
        <v>212</v>
      </c>
      <c r="E71" s="42">
        <v>739</v>
      </c>
      <c r="F71" s="42">
        <v>234615</v>
      </c>
      <c r="G71" s="151">
        <v>83</v>
      </c>
      <c r="H71" s="42">
        <v>2452</v>
      </c>
      <c r="I71" s="42">
        <v>2719</v>
      </c>
      <c r="J71" s="42">
        <v>5175</v>
      </c>
      <c r="K71" s="8">
        <f t="shared" ref="K71:K84" si="1">K70+J71</f>
        <v>167177</v>
      </c>
    </row>
    <row r="72" spans="2:11" ht="17.5" thickBot="1">
      <c r="B72" s="151">
        <v>61</v>
      </c>
      <c r="C72" s="42">
        <v>413</v>
      </c>
      <c r="D72" s="42">
        <v>184</v>
      </c>
      <c r="E72" s="42">
        <v>599</v>
      </c>
      <c r="F72" s="42">
        <v>235214</v>
      </c>
      <c r="G72" s="151">
        <v>82</v>
      </c>
      <c r="H72" s="42">
        <v>3659</v>
      </c>
      <c r="I72" s="42">
        <v>3530</v>
      </c>
      <c r="J72" s="42">
        <v>7201</v>
      </c>
      <c r="K72" s="8">
        <f t="shared" si="1"/>
        <v>174378</v>
      </c>
    </row>
    <row r="73" spans="2:11" ht="17.5" thickBot="1">
      <c r="B73" s="151">
        <v>60</v>
      </c>
      <c r="C73" s="42">
        <v>333</v>
      </c>
      <c r="D73" s="42">
        <v>149</v>
      </c>
      <c r="E73" s="42">
        <v>483</v>
      </c>
      <c r="F73" s="42">
        <v>235697</v>
      </c>
      <c r="G73" s="151">
        <v>81</v>
      </c>
      <c r="H73" s="42">
        <v>3378</v>
      </c>
      <c r="I73" s="42">
        <v>3420</v>
      </c>
      <c r="J73" s="42">
        <v>6808</v>
      </c>
      <c r="K73" s="8">
        <f t="shared" si="1"/>
        <v>181186</v>
      </c>
    </row>
    <row r="74" spans="2:11" ht="17.5" thickBot="1">
      <c r="B74" s="151">
        <v>59</v>
      </c>
      <c r="C74" s="42">
        <v>156</v>
      </c>
      <c r="D74" s="42">
        <v>82</v>
      </c>
      <c r="E74" s="42">
        <v>238</v>
      </c>
      <c r="F74" s="42">
        <v>235935</v>
      </c>
      <c r="G74" s="151">
        <v>80</v>
      </c>
      <c r="H74" s="42">
        <v>3312</v>
      </c>
      <c r="I74" s="42">
        <v>3539</v>
      </c>
      <c r="J74" s="42">
        <v>6862</v>
      </c>
      <c r="K74" s="8">
        <f t="shared" si="1"/>
        <v>188048</v>
      </c>
    </row>
    <row r="75" spans="2:11" ht="17.5" thickBot="1">
      <c r="B75" s="151">
        <v>58</v>
      </c>
      <c r="C75" s="42">
        <v>127</v>
      </c>
      <c r="D75" s="42">
        <v>60</v>
      </c>
      <c r="E75" s="42">
        <v>189</v>
      </c>
      <c r="F75" s="42">
        <v>236124</v>
      </c>
      <c r="G75" s="151">
        <v>79</v>
      </c>
      <c r="H75" s="42">
        <v>5672</v>
      </c>
      <c r="I75" s="42">
        <v>4805</v>
      </c>
      <c r="J75" s="42">
        <v>10499</v>
      </c>
      <c r="K75" s="8">
        <f t="shared" si="1"/>
        <v>198547</v>
      </c>
    </row>
    <row r="76" spans="2:11" ht="17.5" thickBot="1">
      <c r="B76" s="151">
        <v>57</v>
      </c>
      <c r="C76" s="42">
        <v>116</v>
      </c>
      <c r="D76" s="42">
        <v>58</v>
      </c>
      <c r="E76" s="42">
        <v>174</v>
      </c>
      <c r="F76" s="42">
        <v>236298</v>
      </c>
      <c r="G76" s="151">
        <v>78</v>
      </c>
      <c r="H76" s="42">
        <v>2561</v>
      </c>
      <c r="I76" s="42">
        <v>2671</v>
      </c>
      <c r="J76" s="42">
        <v>5239</v>
      </c>
      <c r="K76" s="8">
        <f t="shared" si="1"/>
        <v>203786</v>
      </c>
    </row>
    <row r="77" spans="2:11" ht="17.5" thickBot="1">
      <c r="B77" s="151">
        <v>56</v>
      </c>
      <c r="C77" s="42">
        <v>42</v>
      </c>
      <c r="D77" s="42">
        <v>14</v>
      </c>
      <c r="E77" s="42">
        <v>56</v>
      </c>
      <c r="F77" s="42">
        <v>236354</v>
      </c>
      <c r="G77" s="151">
        <v>77</v>
      </c>
      <c r="H77" s="42">
        <v>9332</v>
      </c>
      <c r="I77" s="42">
        <v>8081</v>
      </c>
      <c r="J77" s="42">
        <v>17441</v>
      </c>
      <c r="K77" s="8">
        <f t="shared" si="1"/>
        <v>221227</v>
      </c>
    </row>
    <row r="78" spans="2:11" ht="17.5" thickBot="1">
      <c r="B78" s="151">
        <v>55</v>
      </c>
      <c r="C78" s="42">
        <v>40</v>
      </c>
      <c r="D78" s="42">
        <v>18</v>
      </c>
      <c r="E78" s="42">
        <v>60</v>
      </c>
      <c r="F78" s="42">
        <v>236414</v>
      </c>
      <c r="G78" s="151">
        <v>76</v>
      </c>
      <c r="H78" s="42">
        <v>1705</v>
      </c>
      <c r="I78" s="42">
        <v>1882</v>
      </c>
      <c r="J78" s="42">
        <v>3591</v>
      </c>
      <c r="K78" s="8">
        <f t="shared" si="1"/>
        <v>224818</v>
      </c>
    </row>
    <row r="79" spans="2:11" ht="17.5" thickBot="1">
      <c r="B79" s="151">
        <v>54</v>
      </c>
      <c r="C79" s="42">
        <v>67</v>
      </c>
      <c r="D79" s="42">
        <v>18</v>
      </c>
      <c r="E79" s="42">
        <v>87</v>
      </c>
      <c r="F79" s="42">
        <v>236501</v>
      </c>
      <c r="G79" s="151">
        <v>75</v>
      </c>
      <c r="H79" s="42">
        <v>2365</v>
      </c>
      <c r="I79" s="42">
        <v>2546</v>
      </c>
      <c r="J79" s="42">
        <v>4920</v>
      </c>
      <c r="K79" s="8">
        <f t="shared" si="1"/>
        <v>229738</v>
      </c>
    </row>
    <row r="80" spans="2:11" ht="17.5" thickBot="1">
      <c r="B80" s="151">
        <v>53</v>
      </c>
      <c r="C80" s="42">
        <v>265</v>
      </c>
      <c r="D80" s="42">
        <v>76</v>
      </c>
      <c r="E80" s="42">
        <v>343</v>
      </c>
      <c r="F80" s="42">
        <v>236844</v>
      </c>
      <c r="G80" s="151">
        <v>74</v>
      </c>
      <c r="H80" s="42">
        <v>943</v>
      </c>
      <c r="I80" s="42">
        <v>977</v>
      </c>
      <c r="J80" s="42">
        <v>1923</v>
      </c>
      <c r="K80" s="8">
        <f t="shared" si="1"/>
        <v>231661</v>
      </c>
    </row>
    <row r="81" spans="2:11" ht="17.5" thickBot="1">
      <c r="B81" s="151">
        <v>52</v>
      </c>
      <c r="C81" s="42">
        <v>814</v>
      </c>
      <c r="D81" s="42">
        <v>277</v>
      </c>
      <c r="E81" s="42">
        <v>1095</v>
      </c>
      <c r="F81" s="42">
        <v>237939</v>
      </c>
      <c r="G81" s="151">
        <v>73</v>
      </c>
      <c r="H81" s="42">
        <v>883</v>
      </c>
      <c r="I81" s="42">
        <v>850</v>
      </c>
      <c r="J81" s="42">
        <v>1739</v>
      </c>
      <c r="K81" s="8">
        <f t="shared" si="1"/>
        <v>233400</v>
      </c>
    </row>
    <row r="82" spans="2:11" ht="17.5" thickBot="1">
      <c r="B82" s="151"/>
      <c r="C82" s="42"/>
      <c r="D82" s="42"/>
      <c r="E82" s="42"/>
      <c r="F82" s="42"/>
      <c r="G82" s="151">
        <v>72</v>
      </c>
      <c r="H82" s="42">
        <v>475</v>
      </c>
      <c r="I82" s="42">
        <v>464</v>
      </c>
      <c r="J82" s="42">
        <v>940</v>
      </c>
      <c r="K82" s="8">
        <f t="shared" si="1"/>
        <v>234340</v>
      </c>
    </row>
    <row r="83" spans="2:11" ht="17.5" thickBot="1">
      <c r="B83" s="151"/>
      <c r="C83" s="42"/>
      <c r="D83" s="42"/>
      <c r="E83" s="42"/>
      <c r="F83" s="42"/>
      <c r="G83" s="151">
        <v>71</v>
      </c>
      <c r="H83" s="42">
        <v>296</v>
      </c>
      <c r="I83" s="42">
        <v>310</v>
      </c>
      <c r="J83" s="42">
        <v>606</v>
      </c>
      <c r="K83" s="8">
        <f t="shared" si="1"/>
        <v>234946</v>
      </c>
    </row>
    <row r="84" spans="2:11" ht="17.5" thickBot="1">
      <c r="B84" s="151"/>
      <c r="C84" s="42"/>
      <c r="D84" s="42"/>
      <c r="E84" s="42"/>
      <c r="F84" s="42"/>
      <c r="G84" s="151">
        <v>70</v>
      </c>
      <c r="H84" s="42">
        <v>208</v>
      </c>
      <c r="I84" s="42">
        <v>214</v>
      </c>
      <c r="J84" s="42">
        <v>423</v>
      </c>
      <c r="K84" s="8">
        <f t="shared" si="1"/>
        <v>235369</v>
      </c>
    </row>
    <row r="85" spans="2:11" ht="17.5" thickBot="1">
      <c r="B85" s="151"/>
      <c r="C85" s="42"/>
      <c r="D85" s="42"/>
      <c r="E85" s="42"/>
      <c r="F85" s="42"/>
      <c r="G85" s="151">
        <v>69</v>
      </c>
      <c r="H85" s="42">
        <v>649</v>
      </c>
      <c r="I85" s="42">
        <v>266</v>
      </c>
      <c r="J85" s="42">
        <v>920</v>
      </c>
      <c r="K85" s="8">
        <f>K84+J85</f>
        <v>236289</v>
      </c>
    </row>
    <row r="86" spans="2:11" ht="17.5" thickBot="1">
      <c r="B86" s="151"/>
      <c r="C86" s="42"/>
      <c r="D86" s="42"/>
      <c r="E86" s="42"/>
      <c r="F86" s="42"/>
      <c r="G86" s="151">
        <v>68</v>
      </c>
      <c r="H86" s="42">
        <v>738</v>
      </c>
      <c r="I86" s="42">
        <v>344</v>
      </c>
      <c r="J86" s="42">
        <v>1087</v>
      </c>
      <c r="K86" s="8">
        <f t="shared" ref="K86:K87" si="2">K85+J86</f>
        <v>237376</v>
      </c>
    </row>
    <row r="87" spans="2:11" ht="17.5" thickBot="1">
      <c r="B87" s="151"/>
      <c r="C87" s="42"/>
      <c r="D87" s="42"/>
      <c r="E87" s="42"/>
      <c r="F87" s="42"/>
      <c r="G87" s="151">
        <v>67</v>
      </c>
      <c r="H87" s="42">
        <v>49</v>
      </c>
      <c r="I87" s="42">
        <v>13</v>
      </c>
      <c r="J87" s="42">
        <v>62</v>
      </c>
      <c r="K87" s="8">
        <f t="shared" si="2"/>
        <v>237438</v>
      </c>
    </row>
    <row r="88" spans="2:11" ht="17.5" thickBot="1">
      <c r="B88" s="5"/>
      <c r="C88" s="10"/>
      <c r="D88" s="10"/>
      <c r="E88" s="10"/>
      <c r="F88" s="8"/>
      <c r="G88" s="92"/>
      <c r="H88" s="6"/>
      <c r="I88" s="6"/>
      <c r="J88" s="6"/>
      <c r="K88" s="93"/>
    </row>
    <row r="89" spans="2:11" ht="17.5" thickBot="1">
      <c r="B89" s="5"/>
      <c r="C89" s="10"/>
      <c r="D89" s="10"/>
      <c r="E89" s="10"/>
      <c r="F89" s="8"/>
      <c r="G89" s="92"/>
      <c r="H89" s="6"/>
      <c r="I89" s="6"/>
      <c r="J89" s="6"/>
      <c r="K89" s="93"/>
    </row>
    <row r="90" spans="2:11" ht="17.5" thickBot="1">
      <c r="B90" s="5"/>
      <c r="C90" s="10"/>
      <c r="D90" s="10"/>
      <c r="E90" s="10"/>
      <c r="F90" s="8"/>
      <c r="G90" s="92"/>
      <c r="H90" s="6"/>
      <c r="I90" s="6"/>
      <c r="J90" s="6"/>
      <c r="K90" s="93"/>
    </row>
    <row r="91" spans="2:11" ht="17.5" thickBot="1">
      <c r="B91" s="5"/>
      <c r="C91" s="10"/>
      <c r="D91" s="10"/>
      <c r="E91" s="10"/>
      <c r="F91" s="8"/>
      <c r="G91" s="92"/>
      <c r="H91" s="6"/>
      <c r="I91" s="6"/>
      <c r="J91" s="6"/>
      <c r="K91" s="93"/>
    </row>
    <row r="92" spans="2:11" ht="17.5" thickBot="1">
      <c r="B92" s="5"/>
      <c r="C92" s="10"/>
      <c r="D92" s="10"/>
      <c r="E92" s="10"/>
      <c r="F92" s="8"/>
      <c r="G92" s="92"/>
      <c r="H92" s="6"/>
      <c r="I92" s="6"/>
      <c r="J92" s="6"/>
      <c r="K92" s="93"/>
    </row>
    <row r="93" spans="2:11" ht="17.5" thickBot="1">
      <c r="B93" s="5"/>
      <c r="C93" s="10"/>
      <c r="D93" s="10"/>
      <c r="E93" s="10"/>
      <c r="F93" s="8"/>
      <c r="G93" s="92"/>
      <c r="H93" s="6"/>
      <c r="I93" s="6"/>
      <c r="J93" s="6"/>
      <c r="K93" s="93"/>
    </row>
    <row r="94" spans="2:11" ht="17.5" thickBot="1">
      <c r="B94" s="5"/>
      <c r="C94" s="10"/>
      <c r="D94" s="10"/>
      <c r="E94" s="10"/>
      <c r="F94" s="8"/>
      <c r="G94" s="94"/>
      <c r="H94" s="95"/>
      <c r="I94" s="95"/>
      <c r="J94" s="95"/>
      <c r="K94" s="96"/>
    </row>
    <row r="95" spans="2:11" ht="17.5" thickBot="1">
      <c r="B95" s="5"/>
      <c r="C95" s="10"/>
      <c r="D95" s="10"/>
      <c r="E95" s="10"/>
      <c r="F95" s="8"/>
      <c r="G95" s="40"/>
      <c r="H95" s="43"/>
      <c r="I95" s="43"/>
      <c r="J95" s="43"/>
      <c r="K95" s="42"/>
    </row>
    <row r="96" spans="2:11" ht="17.5" thickBot="1">
      <c r="B96" s="5"/>
      <c r="C96" s="10"/>
      <c r="D96" s="10"/>
      <c r="E96" s="10"/>
      <c r="F96" s="8"/>
      <c r="G96" s="40"/>
      <c r="H96" s="43"/>
      <c r="I96" s="43"/>
      <c r="J96" s="43"/>
      <c r="K96" s="42"/>
    </row>
    <row r="97" spans="2:11" ht="17.5" thickBot="1">
      <c r="B97" s="5"/>
      <c r="C97" s="10"/>
      <c r="D97" s="10"/>
      <c r="E97" s="10"/>
      <c r="F97" s="8"/>
      <c r="G97" s="40"/>
      <c r="H97" s="43"/>
      <c r="I97" s="43"/>
      <c r="J97" s="43"/>
      <c r="K97" s="42"/>
    </row>
    <row r="98" spans="2:11" ht="17.5" thickBot="1">
      <c r="B98" s="5"/>
      <c r="C98" s="10"/>
      <c r="D98" s="10"/>
      <c r="E98" s="10"/>
      <c r="F98" s="8"/>
      <c r="G98" s="40"/>
      <c r="H98" s="43"/>
      <c r="I98" s="43"/>
      <c r="J98" s="43"/>
      <c r="K98" s="42"/>
    </row>
    <row r="99" spans="2:11" ht="17.5" thickBot="1">
      <c r="B99" s="5"/>
      <c r="C99" s="10"/>
      <c r="D99" s="10"/>
      <c r="E99" s="10"/>
      <c r="F99" s="8"/>
      <c r="G99" s="40"/>
      <c r="H99" s="43"/>
      <c r="I99" s="43"/>
      <c r="J99" s="43"/>
      <c r="K99" s="42"/>
    </row>
    <row r="100" spans="2:11" ht="17.5" thickBot="1">
      <c r="B100" s="5"/>
      <c r="C100" s="10"/>
      <c r="D100" s="10"/>
      <c r="E100" s="10"/>
      <c r="F100" s="8"/>
      <c r="G100" s="38"/>
      <c r="H100" s="39"/>
      <c r="I100" s="39"/>
      <c r="J100" s="39"/>
      <c r="K100" s="39"/>
    </row>
    <row r="101" spans="2:11" ht="17.5" thickBot="1">
      <c r="B101" s="5"/>
      <c r="C101" s="10"/>
      <c r="D101" s="10"/>
      <c r="E101" s="10"/>
      <c r="F101" s="8"/>
      <c r="G101" s="40"/>
      <c r="H101" s="41"/>
      <c r="I101" s="41"/>
      <c r="J101" s="41"/>
      <c r="K101" s="41"/>
    </row>
    <row r="102" spans="2:11" ht="17.5" thickBot="1">
      <c r="B102" s="5"/>
      <c r="C102" s="10"/>
      <c r="D102" s="10"/>
      <c r="E102" s="10"/>
      <c r="F102" s="8"/>
      <c r="G102" s="40"/>
      <c r="H102" s="41"/>
      <c r="I102" s="41"/>
      <c r="J102" s="41"/>
      <c r="K102" s="41"/>
    </row>
    <row r="103" spans="2:11" ht="17.5" thickBot="1">
      <c r="B103" s="5"/>
      <c r="C103" s="10"/>
      <c r="D103" s="10"/>
      <c r="E103" s="10"/>
      <c r="F103" s="8"/>
    </row>
    <row r="104" spans="2:11" ht="17.5" thickBot="1">
      <c r="B104" s="5"/>
      <c r="C104" s="10"/>
      <c r="D104" s="10"/>
      <c r="E104" s="10"/>
      <c r="F104" s="8"/>
    </row>
    <row r="105" spans="2:11" ht="17.5" thickBot="1">
      <c r="B105" s="5"/>
      <c r="C105" s="10"/>
      <c r="D105" s="10"/>
      <c r="E105" s="10"/>
      <c r="F105" s="8"/>
    </row>
    <row r="106" spans="2:11" ht="17.5" thickBot="1">
      <c r="B106" s="5"/>
      <c r="C106" s="10"/>
      <c r="D106" s="10"/>
      <c r="E106" s="10"/>
      <c r="F106" s="8"/>
    </row>
    <row r="107" spans="2:11" ht="17.5" thickBot="1">
      <c r="B107" s="7"/>
      <c r="C107" s="12"/>
      <c r="D107" s="12"/>
      <c r="E107" s="12"/>
      <c r="F107" s="9"/>
    </row>
    <row r="108" spans="2:11" ht="17.5" thickBot="1">
      <c r="B108" s="4"/>
      <c r="C108" s="11"/>
      <c r="D108" s="11"/>
      <c r="E108" s="11"/>
      <c r="F108" s="13"/>
    </row>
    <row r="109" spans="2:11" ht="17.5" thickBot="1">
      <c r="B109" s="5"/>
      <c r="C109" s="10"/>
      <c r="D109" s="10"/>
      <c r="E109" s="10"/>
      <c r="F109" s="13"/>
    </row>
    <row r="110" spans="2:11" ht="17.5" thickBot="1">
      <c r="B110" s="5"/>
      <c r="C110" s="10"/>
      <c r="D110" s="10"/>
      <c r="E110" s="10"/>
      <c r="F110" s="13"/>
    </row>
    <row r="111" spans="2:11" ht="17.5" thickBot="1">
      <c r="B111" s="5"/>
      <c r="C111" s="10"/>
      <c r="D111" s="10"/>
      <c r="E111" s="10"/>
      <c r="F111" s="13"/>
    </row>
    <row r="112" spans="2:11" ht="17.5" thickBot="1">
      <c r="B112" s="5"/>
      <c r="C112" s="10"/>
      <c r="D112" s="10"/>
      <c r="E112" s="10"/>
      <c r="F112" s="13"/>
    </row>
    <row r="113" spans="2:6" ht="17.5" thickBot="1">
      <c r="B113" s="5"/>
      <c r="C113" s="10"/>
      <c r="D113" s="10"/>
      <c r="E113" s="10"/>
      <c r="F113" s="13"/>
    </row>
    <row r="114" spans="2:6" ht="17.5" thickBot="1">
      <c r="B114" s="5"/>
      <c r="C114" s="10"/>
      <c r="D114" s="10"/>
      <c r="E114" s="10"/>
      <c r="F114" s="13"/>
    </row>
    <row r="115" spans="2:6" ht="17.5" thickBot="1">
      <c r="B115" s="5"/>
      <c r="C115" s="10"/>
      <c r="D115" s="10"/>
      <c r="E115" s="10"/>
      <c r="F115" s="13"/>
    </row>
    <row r="116" spans="2:6" ht="17.5" thickBot="1">
      <c r="B116" s="5"/>
      <c r="C116" s="10"/>
      <c r="D116" s="10"/>
      <c r="E116" s="10"/>
      <c r="F116" s="13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Normal="100" workbookViewId="0">
      <selection activeCell="C8" sqref="C8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45"/>
    <col min="15" max="18" width="7.9140625" hidden="1" customWidth="1"/>
    <col min="19" max="19" width="8.6640625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44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14" t="s">
        <v>7</v>
      </c>
      <c r="C2" s="201" t="s">
        <v>72</v>
      </c>
      <c r="D2" s="201"/>
      <c r="E2" s="202"/>
      <c r="F2" s="2"/>
      <c r="G2" s="2"/>
      <c r="H2" s="2"/>
      <c r="I2" s="2"/>
      <c r="J2" s="2"/>
      <c r="K2" s="2"/>
      <c r="L2" s="44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15" t="s">
        <v>71</v>
      </c>
      <c r="C3" s="203" t="s">
        <v>55</v>
      </c>
      <c r="D3" s="203"/>
      <c r="E3" s="204"/>
      <c r="F3" s="2"/>
      <c r="G3" s="2"/>
      <c r="H3" s="2"/>
      <c r="I3" s="2"/>
      <c r="J3" s="2"/>
      <c r="K3" s="2"/>
      <c r="L3" s="2"/>
      <c r="M3" s="44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16"/>
      <c r="J4" s="2"/>
      <c r="K4" s="2"/>
      <c r="L4" s="2"/>
      <c r="M4" s="44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173" t="s">
        <v>24</v>
      </c>
      <c r="C5" s="174"/>
      <c r="D5" s="174"/>
      <c r="E5" s="175"/>
      <c r="F5" s="2"/>
      <c r="G5" s="186" t="s">
        <v>25</v>
      </c>
      <c r="H5" s="187"/>
      <c r="I5" s="188"/>
      <c r="J5" s="2"/>
      <c r="K5" s="2"/>
      <c r="L5" s="2"/>
      <c r="M5" s="44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176"/>
      <c r="C6" s="177"/>
      <c r="D6" s="177"/>
      <c r="E6" s="178"/>
      <c r="F6" s="2"/>
      <c r="G6" s="189"/>
      <c r="H6" s="190"/>
      <c r="I6" s="191"/>
      <c r="J6" s="2"/>
      <c r="K6" s="2"/>
      <c r="L6" s="2"/>
      <c r="M6" s="44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65" t="s">
        <v>39</v>
      </c>
      <c r="C7" s="66" t="s">
        <v>48</v>
      </c>
      <c r="D7" s="182" t="s">
        <v>38</v>
      </c>
      <c r="E7" s="183"/>
      <c r="F7" s="60"/>
      <c r="G7" s="65" t="s">
        <v>39</v>
      </c>
      <c r="H7" s="66" t="s">
        <v>40</v>
      </c>
      <c r="I7" s="67" t="s">
        <v>38</v>
      </c>
      <c r="J7" s="2"/>
      <c r="K7" s="2"/>
      <c r="L7" s="2"/>
      <c r="M7" s="44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68" t="s">
        <v>41</v>
      </c>
      <c r="C8" s="69">
        <v>76</v>
      </c>
      <c r="D8" s="184">
        <v>24</v>
      </c>
      <c r="E8" s="185"/>
      <c r="F8" s="60"/>
      <c r="G8" s="68" t="s">
        <v>41</v>
      </c>
      <c r="H8" s="69">
        <v>117</v>
      </c>
      <c r="I8" s="70">
        <v>22</v>
      </c>
      <c r="J8" s="2"/>
      <c r="K8" s="2"/>
      <c r="L8" s="2"/>
      <c r="M8" s="44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71" t="s">
        <v>42</v>
      </c>
      <c r="C9" s="72">
        <v>74</v>
      </c>
      <c r="D9" s="205">
        <v>26</v>
      </c>
      <c r="E9" s="206"/>
      <c r="F9" s="60"/>
      <c r="G9" s="71" t="s">
        <v>42</v>
      </c>
      <c r="H9" s="72">
        <v>108</v>
      </c>
      <c r="I9" s="73">
        <v>15</v>
      </c>
      <c r="J9" s="2"/>
      <c r="K9" s="2"/>
      <c r="L9" s="2"/>
      <c r="M9" s="44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179" t="s">
        <v>49</v>
      </c>
      <c r="C10" s="180"/>
      <c r="D10" s="180"/>
      <c r="E10" s="181"/>
      <c r="F10" s="60"/>
      <c r="G10" s="192" t="s">
        <v>50</v>
      </c>
      <c r="H10" s="193"/>
      <c r="I10" s="194"/>
      <c r="J10" s="2"/>
      <c r="K10" s="2"/>
      <c r="L10" s="2"/>
      <c r="M10" s="44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65" t="s">
        <v>43</v>
      </c>
      <c r="C11" s="66" t="s">
        <v>40</v>
      </c>
      <c r="D11" s="66" t="s">
        <v>44</v>
      </c>
      <c r="E11" s="67" t="s">
        <v>45</v>
      </c>
      <c r="F11" s="60"/>
      <c r="G11" s="65" t="s">
        <v>43</v>
      </c>
      <c r="H11" s="182" t="s">
        <v>51</v>
      </c>
      <c r="I11" s="183"/>
      <c r="J11" s="2"/>
      <c r="K11" s="2"/>
      <c r="L11" s="2"/>
      <c r="M11" s="44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68" t="s">
        <v>52</v>
      </c>
      <c r="C12" s="56">
        <f>ROUND($C$8*$C$21+$D$8*$C$22+$C$24,0)</f>
        <v>127</v>
      </c>
      <c r="D12" s="147">
        <f>VLOOKUP($C12, '국어 백분위 표'!$B$6:$D$117, 3, FALSE)</f>
        <v>98.269934731170594</v>
      </c>
      <c r="E12" s="57">
        <f>VLOOKUP($C12, '국어 백분위 표'!$B$6:$D$117, 2, FALSE)</f>
        <v>1</v>
      </c>
      <c r="F12" s="60"/>
      <c r="G12" s="68" t="s">
        <v>52</v>
      </c>
      <c r="H12" s="199">
        <f>IF(AND($M$36="불가능", $N$36="불가능"), "가능한 케이스 없음", IF(OR(M36="불가능", N36="불가능"), MIN(M36, N36), IF(M36=N36, M36, M36&amp;" 또는 "&amp;N36)))</f>
        <v>87</v>
      </c>
      <c r="I12" s="200"/>
      <c r="J12" s="2"/>
      <c r="K12" s="2"/>
      <c r="L12" s="2"/>
      <c r="M12" s="44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68" t="s">
        <v>53</v>
      </c>
      <c r="C13" s="56">
        <f>ROUND($C$8*$C$21+$D$8*$C$23+$C$25,0)</f>
        <v>128</v>
      </c>
      <c r="D13" s="147">
        <f>VLOOKUP($C13, '국어 백분위 표'!$B$6:$D$117, 3, FALSE)</f>
        <v>99.180252081415816</v>
      </c>
      <c r="E13" s="57">
        <f>VLOOKUP($C13, '국어 백분위 표'!$B$6:$D$117, 2, FALSE)</f>
        <v>1</v>
      </c>
      <c r="F13" s="60"/>
      <c r="G13" s="68" t="s">
        <v>53</v>
      </c>
      <c r="H13" s="197" t="str">
        <f>IF(AND(M37="불가능", N37="불가능"), "가능한 케이스 없음", IF(OR(M37="불가능", N37="불가능"), MIN(M37, N37), IF(M37=N37, M37, M37&amp;" 또는 "&amp;N37)))</f>
        <v>85 또는 86</v>
      </c>
      <c r="I13" s="198"/>
      <c r="J13" s="2"/>
      <c r="K13" s="2"/>
      <c r="L13" s="2"/>
      <c r="M13" s="44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68" t="s">
        <v>54</v>
      </c>
      <c r="C14" s="56">
        <f>ROUND($C$9*$C$27+$D$9*$C$28+$C$31,0)</f>
        <v>144</v>
      </c>
      <c r="D14" s="147">
        <f>VLOOKUP($C14, '수학 백분위 표'!$B$6:$D$117, 3, FALSE)</f>
        <v>99.078496281134449</v>
      </c>
      <c r="E14" s="57">
        <f>VLOOKUP($C14, '수학 백분위 표'!$B$7:$D$118, 2, FALSE)</f>
        <v>1</v>
      </c>
      <c r="F14" s="60"/>
      <c r="G14" s="68" t="s">
        <v>54</v>
      </c>
      <c r="H14" s="197">
        <f>IF(AND(M38="불가능", N38="불가능"), "가능한 케이스 없음", IF(OR(M38="불가능", N38="불가능"), MIN(M38, N38), IF(M38=N38, M38, M38&amp;" 또는 "&amp;N38)))</f>
        <v>53</v>
      </c>
      <c r="I14" s="198"/>
      <c r="J14" s="2"/>
      <c r="K14" s="2"/>
      <c r="L14" s="2"/>
      <c r="M14" s="44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68" t="s">
        <v>46</v>
      </c>
      <c r="C15" s="56">
        <f>ROUND($C$9*$C$27+$D$9*$C$29+$C$32,0)</f>
        <v>150</v>
      </c>
      <c r="D15" s="147">
        <f>VLOOKUP($C15, '수학 백분위 표'!$B$6:$D$117, 3, FALSE)</f>
        <v>99.799737194551838</v>
      </c>
      <c r="E15" s="57">
        <f>VLOOKUP($C15, '수학 백분위 표'!$B$6:$D$118, 2, FALSE)</f>
        <v>1</v>
      </c>
      <c r="F15" s="60"/>
      <c r="G15" s="68" t="s">
        <v>46</v>
      </c>
      <c r="H15" s="197">
        <f>IF(AND(M39="불가능", N39="불가능"), "가능한 케이스 없음", IF(OR(M39="불가능", N39="불가능"), MIN(M39, N39), IF(M39=N39, M39, M39&amp;" 또는 "&amp;N39)))</f>
        <v>48</v>
      </c>
      <c r="I15" s="198"/>
      <c r="J15" s="2"/>
      <c r="K15" s="2"/>
      <c r="L15" s="2"/>
      <c r="M15" s="44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71" t="s">
        <v>47</v>
      </c>
      <c r="C16" s="58">
        <f>ROUND($C$9*$C$27+$D$9*$C$30+$C$33,0)</f>
        <v>147</v>
      </c>
      <c r="D16" s="148">
        <f>VLOOKUP($C16, '수학 백분위 표'!$B$6:$D$117, 3, FALSE)</f>
        <v>99.436063309158612</v>
      </c>
      <c r="E16" s="59">
        <f>VLOOKUP($C16, '수학 백분위 표'!$B$6:$D$118, 2, FALSE)</f>
        <v>1</v>
      </c>
      <c r="F16" s="60"/>
      <c r="G16" s="71" t="s">
        <v>47</v>
      </c>
      <c r="H16" s="195" t="str">
        <f>IF(AND(M40="불가능", N40="불가능"), "가능한 케이스 없음", IF(OR(M40="불가능", N40="불가능"), MIN(M40, N40), IF(M40=N40, M40, M40&amp;" 또는 "&amp;N40)))</f>
        <v>51 또는 52</v>
      </c>
      <c r="I16" s="196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53"/>
      <c r="C17" s="53"/>
      <c r="D17" s="53"/>
      <c r="E17" s="54"/>
      <c r="F17" s="2"/>
      <c r="G17" s="54"/>
      <c r="H17" s="54"/>
      <c r="I17" s="54"/>
      <c r="J17" s="2"/>
      <c r="K17" s="2"/>
      <c r="L17" s="2"/>
      <c r="M17" s="44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44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44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44"/>
      <c r="O20">
        <v>20</v>
      </c>
      <c r="P20">
        <v>20</v>
      </c>
      <c r="Q20">
        <v>20</v>
      </c>
      <c r="R20">
        <v>20</v>
      </c>
    </row>
    <row r="21" spans="1:18" ht="21" customHeight="1" thickBot="1">
      <c r="A21" s="2"/>
      <c r="B21" s="46" t="s">
        <v>23</v>
      </c>
      <c r="C21" s="47">
        <v>0.76</v>
      </c>
      <c r="D21" s="1"/>
      <c r="E21" s="2"/>
      <c r="F21" s="2"/>
      <c r="G21" s="167" t="s">
        <v>33</v>
      </c>
      <c r="H21" s="168"/>
      <c r="I21" s="168"/>
      <c r="J21" s="169"/>
      <c r="K21" s="2"/>
      <c r="L21" s="2"/>
      <c r="M21" s="44"/>
      <c r="O21">
        <v>21</v>
      </c>
      <c r="P21">
        <v>21</v>
      </c>
      <c r="Q21">
        <v>21</v>
      </c>
      <c r="R21">
        <v>21</v>
      </c>
    </row>
    <row r="22" spans="1:18" ht="21" customHeight="1">
      <c r="A22" s="2"/>
      <c r="B22" s="48" t="s">
        <v>9</v>
      </c>
      <c r="C22" s="49">
        <v>0.72</v>
      </c>
      <c r="D22" s="1"/>
      <c r="E22" s="2"/>
      <c r="F22" s="2"/>
      <c r="G22" s="17"/>
      <c r="H22" s="18" t="s">
        <v>19</v>
      </c>
      <c r="I22" s="18" t="s">
        <v>21</v>
      </c>
      <c r="J22" s="19" t="s">
        <v>28</v>
      </c>
      <c r="K22" s="2"/>
      <c r="L22" s="2"/>
      <c r="M22" s="44"/>
      <c r="O22">
        <v>22</v>
      </c>
      <c r="P22">
        <v>22</v>
      </c>
      <c r="Q22">
        <v>22</v>
      </c>
      <c r="R22">
        <v>22</v>
      </c>
    </row>
    <row r="23" spans="1:18" ht="21" customHeight="1">
      <c r="A23" s="2"/>
      <c r="B23" s="48" t="s">
        <v>10</v>
      </c>
      <c r="C23" s="49">
        <v>0.71</v>
      </c>
      <c r="D23" s="1"/>
      <c r="E23" s="2"/>
      <c r="F23" s="2"/>
      <c r="G23" s="20" t="s">
        <v>5</v>
      </c>
      <c r="H23" s="21">
        <v>146552</v>
      </c>
      <c r="I23" s="21">
        <v>91387</v>
      </c>
      <c r="J23" s="22">
        <f>H23+I23</f>
        <v>237939</v>
      </c>
      <c r="K23" s="23"/>
      <c r="L23" s="23"/>
      <c r="M23" s="44"/>
      <c r="O23">
        <v>23</v>
      </c>
      <c r="P23">
        <v>24</v>
      </c>
      <c r="Q23">
        <v>23</v>
      </c>
      <c r="R23">
        <v>23</v>
      </c>
    </row>
    <row r="24" spans="1:18" ht="21" customHeight="1">
      <c r="A24" s="2"/>
      <c r="B24" s="48" t="s">
        <v>11</v>
      </c>
      <c r="C24" s="49">
        <v>52</v>
      </c>
      <c r="D24" s="1"/>
      <c r="E24" s="2"/>
      <c r="F24" s="2"/>
      <c r="G24" s="24" t="s">
        <v>29</v>
      </c>
      <c r="H24" s="25">
        <v>42.81</v>
      </c>
      <c r="I24" s="25">
        <v>57.15</v>
      </c>
      <c r="J24" s="26">
        <f>(H24*$H$23+I24*$I$23)/$J$23</f>
        <v>48.31767036929633</v>
      </c>
      <c r="K24" s="23"/>
      <c r="L24" s="23"/>
      <c r="M24" s="44"/>
      <c r="O24">
        <v>24</v>
      </c>
      <c r="P24" s="31"/>
      <c r="Q24">
        <v>24</v>
      </c>
      <c r="R24">
        <v>24</v>
      </c>
    </row>
    <row r="25" spans="1:18" ht="21" customHeight="1" thickBot="1">
      <c r="A25" s="2"/>
      <c r="B25" s="50" t="s">
        <v>12</v>
      </c>
      <c r="C25" s="51">
        <v>53</v>
      </c>
      <c r="D25" s="1"/>
      <c r="E25" s="2"/>
      <c r="F25" s="2"/>
      <c r="G25" s="24" t="s">
        <v>30</v>
      </c>
      <c r="H25" s="25">
        <f>H26-H24</f>
        <v>13.829999999999998</v>
      </c>
      <c r="I25" s="25">
        <f>I26-I24</f>
        <v>17.46</v>
      </c>
      <c r="J25" s="26">
        <f t="shared" ref="J25:J26" si="0">(H25*$H$23+I25*$I$23)/$J$23</f>
        <v>15.22420107674656</v>
      </c>
      <c r="K25" s="23"/>
      <c r="L25" s="23"/>
      <c r="M25" s="44"/>
      <c r="O25">
        <v>25</v>
      </c>
      <c r="P25" s="31"/>
      <c r="Q25">
        <v>25</v>
      </c>
      <c r="R25">
        <v>26</v>
      </c>
    </row>
    <row r="26" spans="1:18" ht="21" customHeight="1" thickBot="1">
      <c r="A26" s="2"/>
      <c r="B26" s="52"/>
      <c r="C26" s="52"/>
      <c r="D26" s="1"/>
      <c r="E26" s="2"/>
      <c r="F26" s="27"/>
      <c r="G26" s="28" t="s">
        <v>31</v>
      </c>
      <c r="H26" s="29">
        <v>56.64</v>
      </c>
      <c r="I26" s="29">
        <v>74.61</v>
      </c>
      <c r="J26" s="30">
        <f t="shared" si="0"/>
        <v>63.541871446042897</v>
      </c>
      <c r="K26" s="27"/>
      <c r="L26" s="27"/>
      <c r="M26" s="44"/>
      <c r="O26">
        <v>26</v>
      </c>
      <c r="Q26">
        <v>26</v>
      </c>
    </row>
    <row r="27" spans="1:18" ht="21" customHeight="1" thickBot="1">
      <c r="A27" s="2"/>
      <c r="B27" s="46" t="s">
        <v>27</v>
      </c>
      <c r="C27" s="47">
        <v>0.79800000000000004</v>
      </c>
      <c r="D27" s="1"/>
      <c r="E27" s="2"/>
      <c r="F27" s="27"/>
      <c r="G27" s="27"/>
      <c r="H27" s="27"/>
      <c r="I27" s="27"/>
      <c r="J27" s="27"/>
      <c r="K27" s="27"/>
      <c r="L27" s="27"/>
      <c r="M27" s="44"/>
      <c r="O27">
        <v>27</v>
      </c>
      <c r="Q27">
        <v>27</v>
      </c>
    </row>
    <row r="28" spans="1:18" ht="21" customHeight="1" thickBot="1">
      <c r="A28" s="2"/>
      <c r="B28" s="48" t="s">
        <v>15</v>
      </c>
      <c r="C28" s="49">
        <v>0.64</v>
      </c>
      <c r="D28" s="1"/>
      <c r="E28" s="2"/>
      <c r="F28" s="27"/>
      <c r="G28" s="170" t="s">
        <v>34</v>
      </c>
      <c r="H28" s="171"/>
      <c r="I28" s="171"/>
      <c r="J28" s="171"/>
      <c r="K28" s="172"/>
      <c r="L28" s="2"/>
      <c r="M28" s="44"/>
      <c r="O28">
        <v>28</v>
      </c>
      <c r="Q28">
        <v>28</v>
      </c>
    </row>
    <row r="29" spans="1:18" ht="21" customHeight="1">
      <c r="A29" s="2"/>
      <c r="B29" s="48" t="s">
        <v>16</v>
      </c>
      <c r="C29" s="49">
        <v>0.82899999999999996</v>
      </c>
      <c r="D29" s="1"/>
      <c r="E29" s="2"/>
      <c r="F29" s="27"/>
      <c r="G29" s="32"/>
      <c r="H29" s="33" t="s">
        <v>20</v>
      </c>
      <c r="I29" s="33" t="s">
        <v>35</v>
      </c>
      <c r="J29" s="33" t="s">
        <v>36</v>
      </c>
      <c r="K29" s="34" t="s">
        <v>28</v>
      </c>
      <c r="L29" s="2"/>
      <c r="M29" s="44"/>
      <c r="O29">
        <v>29</v>
      </c>
      <c r="Q29">
        <v>29</v>
      </c>
    </row>
    <row r="30" spans="1:18" ht="21" customHeight="1">
      <c r="A30" s="2"/>
      <c r="B30" s="48" t="s">
        <v>13</v>
      </c>
      <c r="C30" s="49">
        <v>0.78900000000000003</v>
      </c>
      <c r="D30" s="1"/>
      <c r="E30" s="2"/>
      <c r="F30" s="27"/>
      <c r="G30" s="24" t="s">
        <v>5</v>
      </c>
      <c r="H30" s="21">
        <v>129153</v>
      </c>
      <c r="I30" s="21">
        <v>115232</v>
      </c>
      <c r="J30" s="21">
        <v>11747</v>
      </c>
      <c r="K30" s="35">
        <f>H30+I30+J30</f>
        <v>256132</v>
      </c>
      <c r="L30" s="2"/>
      <c r="M30" s="44"/>
      <c r="O30">
        <v>30</v>
      </c>
      <c r="Q30">
        <v>30</v>
      </c>
    </row>
    <row r="31" spans="1:18" ht="21" customHeight="1">
      <c r="A31" s="2"/>
      <c r="B31" s="48" t="s">
        <v>14</v>
      </c>
      <c r="C31" s="49">
        <v>68</v>
      </c>
      <c r="D31" s="1"/>
      <c r="E31" s="2"/>
      <c r="F31" s="27"/>
      <c r="G31" s="24" t="s">
        <v>29</v>
      </c>
      <c r="H31" s="25">
        <v>21.11</v>
      </c>
      <c r="I31" s="25">
        <v>38.47</v>
      </c>
      <c r="J31" s="25">
        <v>26.37</v>
      </c>
      <c r="K31" s="26">
        <f>(H31*$H$30+I31*$I$30+J31*$J$30)/$K$30</f>
        <v>29.161382646447926</v>
      </c>
      <c r="L31" s="2"/>
      <c r="M31" s="44"/>
      <c r="O31">
        <v>31</v>
      </c>
      <c r="Q31">
        <v>31</v>
      </c>
    </row>
    <row r="32" spans="1:18" ht="21" customHeight="1">
      <c r="A32" s="2"/>
      <c r="B32" s="48" t="s">
        <v>17</v>
      </c>
      <c r="C32" s="49">
        <v>69.2</v>
      </c>
      <c r="D32" s="1"/>
      <c r="E32" s="2"/>
      <c r="F32" s="27"/>
      <c r="G32" s="24" t="s">
        <v>30</v>
      </c>
      <c r="H32" s="25">
        <f>H33-H31</f>
        <v>8.370000000000001</v>
      </c>
      <c r="I32" s="25">
        <f>I33-I31</f>
        <v>10.880000000000003</v>
      </c>
      <c r="J32" s="25">
        <f>J33-J31</f>
        <v>9.9299999999999962</v>
      </c>
      <c r="K32" s="26">
        <f t="shared" ref="K32:K33" si="1">(H32*$H$30+I32*$I$30+J32*$J$30)/$K$30</f>
        <v>9.5707778801555463</v>
      </c>
      <c r="L32" s="2"/>
      <c r="M32" s="44"/>
      <c r="O32">
        <v>32</v>
      </c>
      <c r="Q32">
        <v>32</v>
      </c>
    </row>
    <row r="33" spans="1:17" ht="21" customHeight="1" thickBot="1">
      <c r="A33" s="2"/>
      <c r="B33" s="50" t="s">
        <v>18</v>
      </c>
      <c r="C33" s="51">
        <v>67</v>
      </c>
      <c r="D33" s="1"/>
      <c r="E33" s="2"/>
      <c r="F33" s="27"/>
      <c r="G33" s="28" t="s">
        <v>31</v>
      </c>
      <c r="H33" s="29">
        <v>29.48</v>
      </c>
      <c r="I33" s="29">
        <v>49.35</v>
      </c>
      <c r="J33" s="29">
        <v>36.299999999999997</v>
      </c>
      <c r="K33" s="30">
        <f t="shared" si="1"/>
        <v>38.732160526603472</v>
      </c>
      <c r="L33" s="2"/>
      <c r="M33" s="44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27"/>
      <c r="G34" s="27"/>
      <c r="H34" s="27"/>
      <c r="I34" s="27"/>
      <c r="J34" s="27"/>
      <c r="K34" s="2"/>
      <c r="L34" s="2"/>
      <c r="M34" s="44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27"/>
      <c r="G35" s="27"/>
      <c r="H35" s="27"/>
      <c r="I35" s="27"/>
      <c r="J35" s="27"/>
      <c r="K35" s="2"/>
      <c r="L35" s="2"/>
      <c r="M35" s="44"/>
      <c r="O35">
        <v>35</v>
      </c>
      <c r="Q35">
        <v>35</v>
      </c>
    </row>
    <row r="36" spans="1:17">
      <c r="E36" s="45"/>
      <c r="F36" s="45"/>
      <c r="G36" s="36">
        <f>($H$8-0.5-$I$8*$C$22-$C$24)/$C$21</f>
        <v>64.026315789473685</v>
      </c>
      <c r="H36" s="36">
        <f>($H$8+0.499-$I$8*$C$22-$C$24)/$C$21</f>
        <v>65.340789473684197</v>
      </c>
      <c r="I36" s="37">
        <f>ROUNDUP(G36, 0)</f>
        <v>65</v>
      </c>
      <c r="J36" s="37">
        <f>ROUNDDOWN(H36, 0)</f>
        <v>65</v>
      </c>
      <c r="K36" s="36">
        <f>ROUNDUP(G36, 0)+$I$8</f>
        <v>87</v>
      </c>
      <c r="L36" s="36">
        <f>ROUNDDOWN(H36, 0)+$I$8</f>
        <v>87</v>
      </c>
      <c r="M36" s="36">
        <f>IF(OR($I36&gt;76, $J36&lt;0, AND($I36=75, $J36=75), AND($I36=1, $J36=1), $I36&gt;$J36, K36&gt;100, K36=99, K36=1, K36&lt;0, $I$8&gt;24, $I$8=23, $I$8=1, $I$8&lt;0), "불가능", K36)</f>
        <v>87</v>
      </c>
      <c r="N36" s="36">
        <f>IF(OR($I36&gt;76, $J36&lt;0, AND($I36=75, $J36=75), AND($I36=1, $J36=1), $I36&gt;$J36, L36&gt;100, L36=99, L36=1, L36&lt;0, $I$8&gt;24, $I$8=23, $I$8=1, $I$8&lt;0, H36&lt;0), "불가능", L36)</f>
        <v>87</v>
      </c>
      <c r="O36">
        <v>36</v>
      </c>
      <c r="Q36">
        <v>36</v>
      </c>
    </row>
    <row r="37" spans="1:17">
      <c r="E37" s="45"/>
      <c r="F37" s="45"/>
      <c r="G37" s="36">
        <f>($H$8-0.5-$I$8*$C$23-$C$25)/$C$21</f>
        <v>62.999999999999993</v>
      </c>
      <c r="H37" s="36">
        <f>($H$8+0.499-$I$8*$C$23-$C$25)/$C$21</f>
        <v>64.314473684210512</v>
      </c>
      <c r="I37" s="37">
        <f>ROUNDUP(G37, 0)</f>
        <v>63</v>
      </c>
      <c r="J37" s="37">
        <f>ROUNDDOWN(H37, 0)</f>
        <v>64</v>
      </c>
      <c r="K37" s="36">
        <f>ROUNDUP(G37, 0)+$I$8</f>
        <v>85</v>
      </c>
      <c r="L37" s="36">
        <f>ROUNDDOWN(H37, 0)+$I$8</f>
        <v>86</v>
      </c>
      <c r="M37" s="36">
        <f>IF(OR($I37&gt;76, $J37&lt;0, AND($I37=75, $J37=75), AND($I37=1, $J37=1), $I37&gt;$J37, K37&gt;100, K37=99, K37=1, K37&lt;0, $I$8&gt;24, $I$8=23, $I$8=1, $I$8&lt;0), "불가능", K37)</f>
        <v>85</v>
      </c>
      <c r="N37" s="36">
        <f>IF(OR($I37&gt;76, $J37&lt;0, AND($I37=75, $J37=75), AND($I37=1, $J37=1), $I37&gt;$J37, L37&gt;100, L37=99, L37=1, L37&lt;0, $I$8&gt;24, $I$8=23, $I$8=1, $I$8&lt;0, H37&lt;0), "불가능", L37)</f>
        <v>86</v>
      </c>
      <c r="O37">
        <v>37</v>
      </c>
      <c r="Q37">
        <v>37</v>
      </c>
    </row>
    <row r="38" spans="1:17">
      <c r="E38" s="45"/>
      <c r="F38" s="45"/>
      <c r="G38" s="36">
        <f>($H$9-0.5-$I$9*$C$28-$C$31)/$C$27</f>
        <v>37.468671679198003</v>
      </c>
      <c r="H38" s="36">
        <f>($H$9+0.499-$I$9*$C$28-$C$31)/$C$27</f>
        <v>38.720551378446117</v>
      </c>
      <c r="I38" s="37">
        <f>ROUNDUP(G38, 0)</f>
        <v>38</v>
      </c>
      <c r="J38" s="37">
        <f>ROUNDDOWN(H38, 0)</f>
        <v>38</v>
      </c>
      <c r="K38" s="36">
        <f>ROUNDUP(G38, 0)+$I$9</f>
        <v>53</v>
      </c>
      <c r="L38" s="36">
        <f>ROUNDDOWN(H38, 0)+$I$9</f>
        <v>53</v>
      </c>
      <c r="M38" s="36">
        <f t="shared" ref="M38:M40" si="2">IF(OR($I38&gt;74, $J38&lt;0, AND($I38=73, $J38=73), AND($I38=1, $J38=1), $I38&gt;$J38, K38&gt;100, K38=99, K38=1, K38&lt;0, $I$9&gt;26, $I$9=25, $I$9=1, $I$9&lt;0), "불가능", K38)</f>
        <v>53</v>
      </c>
      <c r="N38" s="36">
        <f>IF(OR($I38&gt;74, $J38&lt;0, AND($I38=73, $J38=73), AND($I38=1, $J38=1), $I38&gt;$J38, L38&gt;100, L38=99, L38=1, L38&lt;0, $I$9&gt;26, $I$9=25, $I$9=1, $I$9&lt;0, H38&lt;0), "불가능", L38)</f>
        <v>53</v>
      </c>
      <c r="O38">
        <v>38</v>
      </c>
      <c r="Q38">
        <v>38</v>
      </c>
    </row>
    <row r="39" spans="1:17">
      <c r="E39" s="45"/>
      <c r="F39" s="45"/>
      <c r="G39" s="36">
        <f>($H$9-0.5-$I$9*$C$29-$C$32)/$C$27</f>
        <v>32.412280701754376</v>
      </c>
      <c r="H39" s="36">
        <f>($H$9+0.499-$I$9*$C$29-$C$32)/$C$27</f>
        <v>33.664160401002491</v>
      </c>
      <c r="I39" s="37">
        <f>ROUNDUP(G39, 0)</f>
        <v>33</v>
      </c>
      <c r="J39" s="37">
        <f>ROUNDDOWN(H39, 0)</f>
        <v>33</v>
      </c>
      <c r="K39" s="36">
        <f>ROUNDUP(G39, 0)+$I$9</f>
        <v>48</v>
      </c>
      <c r="L39" s="36">
        <f>ROUNDDOWN(H39, 0)+$I$9</f>
        <v>48</v>
      </c>
      <c r="M39" s="36">
        <f t="shared" si="2"/>
        <v>48</v>
      </c>
      <c r="N39" s="36">
        <f>IF(OR($I39&gt;74, $J39&lt;0, AND($I39=73, $J39=73), AND($I39=1, $J39=1), $I39&gt;$J39, L39&gt;100, L39=99, L39=1, L39&lt;0, $I$9&gt;26, $I$9=25, $I$9=1, $I$9&lt;0, H39&lt;0), "불가능", L39)</f>
        <v>48</v>
      </c>
      <c r="O39">
        <v>39</v>
      </c>
      <c r="Q39">
        <v>39</v>
      </c>
    </row>
    <row r="40" spans="1:17">
      <c r="E40" s="45"/>
      <c r="F40" s="45"/>
      <c r="G40" s="36">
        <f>($H$9-0.5-$I$9*$C$30-$C$33)/$C$27</f>
        <v>35.921052631578938</v>
      </c>
      <c r="H40" s="36">
        <f>($H$9+0.499-$I$9*$C$30-$C$33)/$C$27</f>
        <v>37.172932330827052</v>
      </c>
      <c r="I40" s="37">
        <f>ROUNDUP(G40, 0)</f>
        <v>36</v>
      </c>
      <c r="J40" s="37">
        <f>ROUNDDOWN(H40, 0)</f>
        <v>37</v>
      </c>
      <c r="K40" s="36">
        <f>ROUNDUP(G40, 0)+$I$9</f>
        <v>51</v>
      </c>
      <c r="L40" s="36">
        <f>ROUNDDOWN(H40, 0)+$I$9</f>
        <v>52</v>
      </c>
      <c r="M40" s="36">
        <f t="shared" si="2"/>
        <v>51</v>
      </c>
      <c r="N40" s="36">
        <f>IF(OR($I40&gt;74, $J40&lt;0, AND($I40=73, $J40=73), AND($I40=1, $J40=1), $I40&gt;$J40, L40&gt;100, L40=99, L40=1, L40&lt;0, $I$9&gt;26, $I$9=25, $I$9=1, $I$9&lt;0, H40&lt;0), "불가능", L40)</f>
        <v>52</v>
      </c>
      <c r="O40">
        <v>40</v>
      </c>
      <c r="Q40">
        <v>40</v>
      </c>
    </row>
    <row r="41" spans="1:17">
      <c r="E41" s="45"/>
      <c r="F41" s="45"/>
      <c r="G41" s="45"/>
      <c r="H41" s="45"/>
      <c r="I41" s="45"/>
      <c r="J41" s="45"/>
      <c r="K41" s="45"/>
      <c r="L41" s="45"/>
      <c r="O41">
        <v>41</v>
      </c>
      <c r="Q41">
        <v>41</v>
      </c>
    </row>
    <row r="42" spans="1:17">
      <c r="E42" s="45"/>
      <c r="F42" s="45"/>
      <c r="G42" s="45"/>
      <c r="H42" s="45"/>
      <c r="I42" s="45"/>
      <c r="J42" s="45"/>
      <c r="K42" s="45"/>
      <c r="L42" s="45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167" t="s">
        <v>33</v>
      </c>
      <c r="P77" s="168"/>
      <c r="Q77" s="168"/>
      <c r="R77" s="169"/>
      <c r="S77" s="2"/>
    </row>
    <row r="78" spans="15:19">
      <c r="O78" s="17"/>
      <c r="P78" s="18" t="s">
        <v>19</v>
      </c>
      <c r="Q78" s="18" t="s">
        <v>21</v>
      </c>
      <c r="R78" s="19" t="s">
        <v>28</v>
      </c>
      <c r="S78" s="2"/>
    </row>
    <row r="79" spans="15:19">
      <c r="O79" s="20" t="s">
        <v>32</v>
      </c>
      <c r="P79" s="21">
        <v>189902</v>
      </c>
      <c r="Q79" s="21">
        <v>97048</v>
      </c>
      <c r="R79" s="22">
        <f>P79+Q79</f>
        <v>286950</v>
      </c>
      <c r="S79" s="23"/>
    </row>
    <row r="80" spans="15:19">
      <c r="O80" s="24" t="s">
        <v>29</v>
      </c>
      <c r="P80" s="25">
        <v>42.23</v>
      </c>
      <c r="Q80" s="25">
        <v>51.05</v>
      </c>
      <c r="R80" s="26">
        <f>(P80*$P$79+Q80*$Q$79)/$R$79</f>
        <v>45.212970412963926</v>
      </c>
      <c r="S80" s="23"/>
    </row>
    <row r="81" spans="15:19">
      <c r="O81" s="24" t="s">
        <v>30</v>
      </c>
      <c r="P81" s="25">
        <f>P82-P80</f>
        <v>15.800000000000004</v>
      </c>
      <c r="Q81" s="25">
        <f>Q82-Q80</f>
        <v>16.5</v>
      </c>
      <c r="R81" s="26">
        <f>(P81*$P$79+Q81*$Q$79)/$R$79</f>
        <v>16.03674368356857</v>
      </c>
      <c r="S81" s="23"/>
    </row>
    <row r="82" spans="15:19" ht="17.5" thickBot="1">
      <c r="O82" s="28" t="s">
        <v>31</v>
      </c>
      <c r="P82" s="29">
        <v>58.03</v>
      </c>
      <c r="Q82" s="29">
        <v>67.55</v>
      </c>
      <c r="R82" s="30">
        <f>(P82*$P$79+Q82*$Q$79)/$R$79</f>
        <v>61.2497140965325</v>
      </c>
      <c r="S82" s="27"/>
    </row>
    <row r="83" spans="15:19" ht="17.5" thickBot="1">
      <c r="O83" s="27"/>
      <c r="P83" s="27"/>
      <c r="Q83" s="27"/>
      <c r="R83" s="27"/>
      <c r="S83" s="27"/>
    </row>
    <row r="84" spans="15:19" ht="17.5" thickBot="1">
      <c r="O84" s="170" t="s">
        <v>34</v>
      </c>
      <c r="P84" s="171"/>
      <c r="Q84" s="171"/>
      <c r="R84" s="171"/>
      <c r="S84" s="172"/>
    </row>
    <row r="85" spans="15:19">
      <c r="O85" s="32"/>
      <c r="P85" s="33" t="s">
        <v>20</v>
      </c>
      <c r="Q85" s="33" t="s">
        <v>35</v>
      </c>
      <c r="R85" s="33" t="s">
        <v>36</v>
      </c>
      <c r="S85" s="34" t="s">
        <v>28</v>
      </c>
    </row>
    <row r="86" spans="15:19">
      <c r="O86" s="24" t="s">
        <v>32</v>
      </c>
      <c r="P86" s="21">
        <v>155934</v>
      </c>
      <c r="Q86" s="21">
        <v>117473</v>
      </c>
      <c r="R86" s="21">
        <v>12592</v>
      </c>
      <c r="S86" s="35">
        <f>P86+Q86+R86</f>
        <v>285999</v>
      </c>
    </row>
    <row r="87" spans="15:19">
      <c r="O87" s="24" t="s">
        <v>29</v>
      </c>
      <c r="P87" s="25">
        <v>19.68</v>
      </c>
      <c r="Q87" s="25">
        <v>36.46</v>
      </c>
      <c r="R87" s="25">
        <v>26.75</v>
      </c>
      <c r="S87" s="26">
        <f>(P87*$P$86+Q87*$Q$86+R87*$R$86)/$S$86</f>
        <v>26.883599942657142</v>
      </c>
    </row>
    <row r="88" spans="15:19">
      <c r="O88" s="24" t="s">
        <v>30</v>
      </c>
      <c r="P88" s="25">
        <f>P89-P87</f>
        <v>8.7600000000000016</v>
      </c>
      <c r="Q88" s="25">
        <f>Q89-Q87</f>
        <v>11.269999999999996</v>
      </c>
      <c r="R88" s="25">
        <f>R89-R87</f>
        <v>9.0600000000000023</v>
      </c>
      <c r="S88" s="26">
        <f>(P88*$P$86+Q88*$Q$86+R88*$R$86)/$S$86</f>
        <v>9.8041813782565672</v>
      </c>
    </row>
    <row r="89" spans="15:19" ht="17.5" thickBot="1">
      <c r="O89" s="28" t="s">
        <v>31</v>
      </c>
      <c r="P89" s="29">
        <v>28.44</v>
      </c>
      <c r="Q89" s="29">
        <v>47.73</v>
      </c>
      <c r="R89" s="29">
        <v>35.81</v>
      </c>
      <c r="S89" s="30">
        <f>(P89*$P$86+Q89*$Q$86+R89*$R$86)/$S$86</f>
        <v>36.687781320913707</v>
      </c>
    </row>
  </sheetData>
  <sheetProtection algorithmName="SHA-512" hashValue="6YOzEWmGDjUNyT5Wo8IXgGZ9g0eIpo7hDDRR8i9AB3t1CTvmHY8TEDUZ+Dn4PdN9uuf3tP2wuzi4lybYP5aYRg==" saltValue="6Qol4NFWexMzBr0SX+pktw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10월 고3 전국연합학력평가 국어 영역의 표준점수 범위는 다음과 같습니다._x000a_[52 이상 128 이하의 정수]" xr:uid="{BF8CA3A3-B055-4E54-AF96-445AE4D45415}">
          <x14:formula1>
            <xm:f>'인원 입력 기능'!$B$5:$B$81</xm:f>
          </x14:formula1>
          <xm:sqref>H8</xm:sqref>
        </x14:dataValidation>
        <x14:dataValidation type="list" allowBlank="1" showInputMessage="1" showErrorMessage="1" errorTitle="입력할 수 없는 값입니다." error="2023학년도 10월 고3 전국연합학력평가 수학 영역의 표준점수 범위는 다음과 같습니다._x000a_[67 이상 150 이하의 범위에서 149를 제외한 정수]" xr:uid="{62D1FBFE-A989-45CA-8B8B-BEE96865A735}">
          <x14:formula1>
            <xm:f>'인원 입력 기능'!$G$5:$G$87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O140"/>
  <sheetViews>
    <sheetView showGridLines="0" showRuler="0" zoomScale="85" zoomScaleNormal="85" zoomScalePageLayoutView="40" workbookViewId="0">
      <selection activeCell="B2" sqref="B2"/>
    </sheetView>
  </sheetViews>
  <sheetFormatPr defaultRowHeight="17"/>
  <cols>
    <col min="1" max="1" width="11.08203125" customWidth="1"/>
    <col min="2" max="2" width="14.08203125" style="64" customWidth="1"/>
    <col min="3" max="4" width="21.25" style="64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  <col min="15" max="15" width="0" hidden="1" customWidth="1"/>
  </cols>
  <sheetData>
    <row r="1" spans="1:15" ht="17.5" customHeight="1" thickBot="1">
      <c r="A1" s="2"/>
      <c r="B1" s="60"/>
      <c r="C1" s="60"/>
      <c r="D1" s="60"/>
      <c r="E1" s="2"/>
      <c r="F1" s="2"/>
      <c r="G1" s="2"/>
      <c r="H1" s="2"/>
      <c r="I1" s="2"/>
      <c r="J1" s="2"/>
    </row>
    <row r="2" spans="1:15" ht="25" customHeight="1" thickBot="1">
      <c r="A2" s="2"/>
      <c r="B2" s="122" t="s">
        <v>65</v>
      </c>
      <c r="C2" s="207" t="s">
        <v>73</v>
      </c>
      <c r="D2" s="208"/>
      <c r="E2" s="123" t="s">
        <v>6</v>
      </c>
      <c r="F2" s="124" t="s">
        <v>37</v>
      </c>
      <c r="G2" s="125" t="s">
        <v>5</v>
      </c>
      <c r="H2" s="130">
        <f>MAX('인원 입력 기능'!F:F)</f>
        <v>237939</v>
      </c>
      <c r="I2" s="2"/>
      <c r="J2" s="2"/>
    </row>
    <row r="3" spans="1:15" ht="25" customHeight="1" thickBot="1">
      <c r="A3" s="2"/>
      <c r="B3" s="142" t="s">
        <v>71</v>
      </c>
      <c r="C3" s="209" t="s">
        <v>66</v>
      </c>
      <c r="D3" s="210"/>
      <c r="E3" s="126" t="s">
        <v>4</v>
      </c>
      <c r="F3" s="127" t="s">
        <v>22</v>
      </c>
      <c r="G3" s="128"/>
      <c r="H3" s="129"/>
      <c r="J3" s="2"/>
    </row>
    <row r="4" spans="1:15" ht="25" customHeight="1" thickBot="1">
      <c r="A4" s="2"/>
      <c r="B4" s="55"/>
      <c r="C4" s="55"/>
      <c r="D4" s="55"/>
      <c r="E4" s="1"/>
      <c r="F4" s="2"/>
      <c r="G4" s="2"/>
      <c r="H4" s="2"/>
      <c r="I4" s="2"/>
      <c r="J4" s="2"/>
    </row>
    <row r="5" spans="1:15" s="81" customFormat="1" ht="25" customHeight="1" thickBot="1">
      <c r="A5" s="79"/>
      <c r="B5" s="106" t="s">
        <v>62</v>
      </c>
      <c r="C5" s="107" t="s">
        <v>63</v>
      </c>
      <c r="D5" s="108" t="s">
        <v>64</v>
      </c>
      <c r="E5" s="109" t="s">
        <v>3</v>
      </c>
      <c r="F5" s="110" t="s">
        <v>2</v>
      </c>
      <c r="G5" s="110" t="s">
        <v>1</v>
      </c>
      <c r="H5" s="111" t="s">
        <v>0</v>
      </c>
      <c r="I5" s="79"/>
      <c r="J5" s="80"/>
      <c r="K5" s="112"/>
    </row>
    <row r="6" spans="1:15" s="81" customFormat="1" ht="25" customHeight="1">
      <c r="A6" s="79"/>
      <c r="B6" s="97">
        <f>'인원 입력 기능'!B5</f>
        <v>128</v>
      </c>
      <c r="C6" s="98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44">
        <f>100*(1-(0+G6)/2/$H$2)</f>
        <v>99.180252081415816</v>
      </c>
      <c r="E6" s="116">
        <f>'인원 입력 기능'!E5</f>
        <v>3901</v>
      </c>
      <c r="F6" s="117">
        <f t="shared" ref="F6:F37" si="1">E6/$H$2</f>
        <v>1.6394958371683498E-2</v>
      </c>
      <c r="G6" s="118">
        <f>E6</f>
        <v>3901</v>
      </c>
      <c r="H6" s="119">
        <f t="shared" ref="H6:H37" si="2">G6/$H$2</f>
        <v>1.6394958371683498E-2</v>
      </c>
      <c r="I6" s="79"/>
      <c r="J6" s="79"/>
      <c r="K6" s="113"/>
      <c r="M6" s="113">
        <v>1</v>
      </c>
      <c r="N6" s="150">
        <v>126</v>
      </c>
      <c r="O6" s="150"/>
    </row>
    <row r="7" spans="1:15" s="81" customFormat="1" ht="25" customHeight="1">
      <c r="A7" s="79"/>
      <c r="B7" s="99">
        <f>'인원 입력 기능'!B6</f>
        <v>127</v>
      </c>
      <c r="C7" s="83">
        <f t="shared" ref="C7:C15" si="3">IF(ROUND(B7,0)&gt;=$N$6,1,IF(ROUND(B7,0)&gt;=$N$7,2,IF(ROUND(B7,0)&gt;=$N$8,3,IF(ROUND(B7,0)&gt;=$N$9,4,IF(ROUND(B7,0)&gt;=$N$10,5,IF(ROUND(B7,0)&gt;=$N$11,6,IF(ROUND(B7,0)&gt;=$N$12,7,IF(ROUND(B7,0)&gt;=$N$13,8,9))))))))</f>
        <v>1</v>
      </c>
      <c r="D7" s="145">
        <f t="shared" ref="D7:D38" si="4">100*(1-(G6+G7)/2/$H$2)</f>
        <v>98.269934731170594</v>
      </c>
      <c r="E7" s="101">
        <f>'인원 입력 기능'!E6</f>
        <v>431</v>
      </c>
      <c r="F7" s="114">
        <f t="shared" si="1"/>
        <v>1.8113886332211198E-3</v>
      </c>
      <c r="G7" s="102">
        <f>SUM($E$6:E7)</f>
        <v>4332</v>
      </c>
      <c r="H7" s="115">
        <f t="shared" si="2"/>
        <v>1.820634700490462E-2</v>
      </c>
      <c r="I7" s="79"/>
      <c r="J7" s="79"/>
      <c r="K7" s="113"/>
      <c r="M7" s="113">
        <v>2</v>
      </c>
      <c r="N7" s="150">
        <v>122</v>
      </c>
      <c r="O7" s="150"/>
    </row>
    <row r="8" spans="1:15" s="81" customFormat="1" ht="25" customHeight="1">
      <c r="A8" s="79"/>
      <c r="B8" s="99">
        <f>'인원 입력 기능'!B7</f>
        <v>126</v>
      </c>
      <c r="C8" s="83">
        <f t="shared" si="3"/>
        <v>1</v>
      </c>
      <c r="D8" s="145">
        <f t="shared" si="4"/>
        <v>96.682553091338548</v>
      </c>
      <c r="E8" s="101">
        <f>'인원 입력 기능'!E7</f>
        <v>7123</v>
      </c>
      <c r="F8" s="114">
        <f t="shared" si="1"/>
        <v>2.9936244163420035E-2</v>
      </c>
      <c r="G8" s="102">
        <f>SUM($E$6:E8)</f>
        <v>11455</v>
      </c>
      <c r="H8" s="115">
        <f t="shared" si="2"/>
        <v>4.8142591168324651E-2</v>
      </c>
      <c r="I8" s="79"/>
      <c r="J8" s="79"/>
      <c r="K8" s="113"/>
      <c r="M8" s="113">
        <v>3</v>
      </c>
      <c r="N8" s="150">
        <v>117</v>
      </c>
      <c r="O8" s="150"/>
    </row>
    <row r="9" spans="1:15" s="81" customFormat="1" ht="25" customHeight="1">
      <c r="A9" s="79"/>
      <c r="B9" s="99">
        <f>'인원 입력 기능'!B8</f>
        <v>125</v>
      </c>
      <c r="C9" s="83">
        <f t="shared" si="3"/>
        <v>2</v>
      </c>
      <c r="D9" s="145">
        <f t="shared" si="4"/>
        <v>94.41810716191965</v>
      </c>
      <c r="E9" s="101">
        <f>'인원 입력 기능'!E8</f>
        <v>3653</v>
      </c>
      <c r="F9" s="114">
        <f t="shared" si="1"/>
        <v>1.5352674424957658E-2</v>
      </c>
      <c r="G9" s="102">
        <f>SUM($E$6:E9)</f>
        <v>15108</v>
      </c>
      <c r="H9" s="115">
        <f t="shared" si="2"/>
        <v>6.3495265593282307E-2</v>
      </c>
      <c r="I9" s="79"/>
      <c r="J9" s="79"/>
      <c r="K9" s="113"/>
      <c r="M9" s="113">
        <v>4</v>
      </c>
      <c r="N9" s="150">
        <v>110</v>
      </c>
      <c r="O9" s="150"/>
    </row>
    <row r="10" spans="1:15" s="81" customFormat="1" ht="25" customHeight="1">
      <c r="A10" s="79"/>
      <c r="B10" s="99">
        <f>'인원 입력 기능'!B9</f>
        <v>124</v>
      </c>
      <c r="C10" s="83">
        <f t="shared" si="3"/>
        <v>2</v>
      </c>
      <c r="D10" s="145">
        <f t="shared" si="4"/>
        <v>92.746880502986059</v>
      </c>
      <c r="E10" s="101">
        <f>'인원 입력 기능'!E9</f>
        <v>4300</v>
      </c>
      <c r="F10" s="114">
        <f t="shared" si="1"/>
        <v>1.8071858753714188E-2</v>
      </c>
      <c r="G10" s="102">
        <f>SUM($E$6:E10)</f>
        <v>19408</v>
      </c>
      <c r="H10" s="115">
        <f t="shared" si="2"/>
        <v>8.1567124346996506E-2</v>
      </c>
      <c r="I10" s="79"/>
      <c r="J10" s="79"/>
      <c r="K10" s="113"/>
      <c r="M10" s="113">
        <v>5</v>
      </c>
      <c r="N10" s="150">
        <v>99</v>
      </c>
      <c r="O10" s="150"/>
    </row>
    <row r="11" spans="1:15" s="81" customFormat="1" ht="25" customHeight="1">
      <c r="A11" s="79"/>
      <c r="B11" s="99">
        <f>'인원 입력 기능'!B10</f>
        <v>123</v>
      </c>
      <c r="C11" s="83">
        <f t="shared" si="3"/>
        <v>2</v>
      </c>
      <c r="D11" s="145">
        <f t="shared" si="4"/>
        <v>90.674920883083473</v>
      </c>
      <c r="E11" s="101">
        <f>'인원 입력 기능'!E10</f>
        <v>5560</v>
      </c>
      <c r="F11" s="114">
        <f t="shared" si="1"/>
        <v>2.3367333644337414E-2</v>
      </c>
      <c r="G11" s="102">
        <f>SUM($E$6:E11)</f>
        <v>24968</v>
      </c>
      <c r="H11" s="115">
        <f t="shared" si="2"/>
        <v>0.10493445799133391</v>
      </c>
      <c r="I11" s="79"/>
      <c r="J11" s="79"/>
      <c r="K11" s="113"/>
      <c r="M11" s="113">
        <v>6</v>
      </c>
      <c r="N11" s="150">
        <v>80</v>
      </c>
      <c r="O11" s="150"/>
    </row>
    <row r="12" spans="1:15" s="81" customFormat="1" ht="25" customHeight="1">
      <c r="A12" s="79"/>
      <c r="B12" s="99">
        <f>'인원 입력 기능'!B11</f>
        <v>122</v>
      </c>
      <c r="C12" s="83">
        <f t="shared" si="3"/>
        <v>2</v>
      </c>
      <c r="D12" s="145">
        <f t="shared" si="4"/>
        <v>88.166714998381934</v>
      </c>
      <c r="E12" s="101">
        <f>'인원 입력 기능'!E11</f>
        <v>6376</v>
      </c>
      <c r="F12" s="114">
        <f t="shared" si="1"/>
        <v>2.679678404969341E-2</v>
      </c>
      <c r="G12" s="102">
        <f>SUM($E$6:E12)</f>
        <v>31344</v>
      </c>
      <c r="H12" s="115">
        <f t="shared" si="2"/>
        <v>0.13173124204102732</v>
      </c>
      <c r="I12" s="79"/>
      <c r="J12" s="79"/>
      <c r="K12" s="113"/>
      <c r="M12" s="113">
        <v>7</v>
      </c>
      <c r="N12" s="150">
        <v>69</v>
      </c>
      <c r="O12" s="150"/>
    </row>
    <row r="13" spans="1:15" s="81" customFormat="1" ht="25" customHeight="1">
      <c r="A13" s="79"/>
      <c r="B13" s="99">
        <f>'인원 입력 기능'!B12</f>
        <v>121</v>
      </c>
      <c r="C13" s="83">
        <f t="shared" si="3"/>
        <v>3</v>
      </c>
      <c r="D13" s="145">
        <f t="shared" si="4"/>
        <v>85.860661766251013</v>
      </c>
      <c r="E13" s="101">
        <f>'인원 입력 기능'!E12</f>
        <v>4598</v>
      </c>
      <c r="F13" s="114">
        <f t="shared" si="1"/>
        <v>1.9324280592925076E-2</v>
      </c>
      <c r="G13" s="102">
        <f>SUM($E$6:E13)</f>
        <v>35942</v>
      </c>
      <c r="H13" s="115">
        <f t="shared" si="2"/>
        <v>0.15105552263395239</v>
      </c>
      <c r="I13" s="79"/>
      <c r="J13" s="79"/>
      <c r="K13" s="113"/>
      <c r="M13" s="113">
        <v>8</v>
      </c>
      <c r="N13" s="150">
        <v>66</v>
      </c>
      <c r="O13" s="150"/>
    </row>
    <row r="14" spans="1:15" s="81" customFormat="1" ht="25" customHeight="1">
      <c r="A14" s="79"/>
      <c r="B14" s="99">
        <f>'인원 입력 기능'!B13</f>
        <v>120</v>
      </c>
      <c r="C14" s="83">
        <f t="shared" si="3"/>
        <v>3</v>
      </c>
      <c r="D14" s="145">
        <f t="shared" si="4"/>
        <v>83.376831877077734</v>
      </c>
      <c r="E14" s="101">
        <f>'인원 입력 기능'!E13</f>
        <v>7222</v>
      </c>
      <c r="F14" s="114">
        <f t="shared" si="1"/>
        <v>3.0352317190540434E-2</v>
      </c>
      <c r="G14" s="102">
        <f>SUM($E$6:E14)</f>
        <v>43164</v>
      </c>
      <c r="H14" s="115">
        <f t="shared" si="2"/>
        <v>0.18140783982449282</v>
      </c>
      <c r="I14" s="79"/>
      <c r="J14" s="79"/>
      <c r="K14" s="113"/>
      <c r="M14" s="113">
        <v>9</v>
      </c>
      <c r="N14" s="150">
        <v>52</v>
      </c>
      <c r="O14" s="150"/>
    </row>
    <row r="15" spans="1:15" s="81" customFormat="1" ht="25" customHeight="1">
      <c r="A15" s="79"/>
      <c r="B15" s="99">
        <f>'인원 입력 기능'!B14</f>
        <v>119</v>
      </c>
      <c r="C15" s="83">
        <f t="shared" si="3"/>
        <v>3</v>
      </c>
      <c r="D15" s="145">
        <f t="shared" si="4"/>
        <v>80.588722319586111</v>
      </c>
      <c r="E15" s="101">
        <f>'인원 입력 기능'!E14</f>
        <v>6046</v>
      </c>
      <c r="F15" s="114">
        <f t="shared" si="1"/>
        <v>2.5409873959292086E-2</v>
      </c>
      <c r="G15" s="102">
        <f>SUM($E$6:E15)</f>
        <v>49210</v>
      </c>
      <c r="H15" s="115">
        <f t="shared" si="2"/>
        <v>0.20681771378378491</v>
      </c>
      <c r="I15" s="79"/>
      <c r="J15" s="79"/>
      <c r="K15" s="113"/>
      <c r="N15" s="150"/>
      <c r="O15" s="150"/>
    </row>
    <row r="16" spans="1:15" s="81" customFormat="1" ht="25" customHeight="1">
      <c r="A16" s="79"/>
      <c r="B16" s="99">
        <f>'인원 입력 기능'!B15</f>
        <v>118</v>
      </c>
      <c r="C16" s="83">
        <f t="shared" si="0"/>
        <v>3</v>
      </c>
      <c r="D16" s="145">
        <f t="shared" si="4"/>
        <v>78.304733566166121</v>
      </c>
      <c r="E16" s="101">
        <f>'인원 입력 기능'!E15</f>
        <v>4823</v>
      </c>
      <c r="F16" s="114">
        <f t="shared" si="1"/>
        <v>2.0269901109107796E-2</v>
      </c>
      <c r="G16" s="102">
        <f>SUM($E$6:E16)</f>
        <v>54033</v>
      </c>
      <c r="H16" s="115">
        <f t="shared" si="2"/>
        <v>0.22708761489289273</v>
      </c>
      <c r="I16" s="79"/>
      <c r="J16" s="79"/>
      <c r="K16" s="113"/>
      <c r="N16" s="150"/>
      <c r="O16" s="150"/>
    </row>
    <row r="17" spans="1:15" s="81" customFormat="1" ht="25" customHeight="1">
      <c r="A17" s="79"/>
      <c r="B17" s="99">
        <f>'인원 입력 기능'!B16</f>
        <v>117</v>
      </c>
      <c r="C17" s="83">
        <f t="shared" si="0"/>
        <v>3</v>
      </c>
      <c r="D17" s="145">
        <f t="shared" si="4"/>
        <v>75.828258503229819</v>
      </c>
      <c r="E17" s="101">
        <f>'인원 입력 기능'!E16</f>
        <v>6962</v>
      </c>
      <c r="F17" s="114">
        <f t="shared" si="1"/>
        <v>2.9259600149618179E-2</v>
      </c>
      <c r="G17" s="102">
        <f>SUM($E$6:E17)</f>
        <v>60995</v>
      </c>
      <c r="H17" s="115">
        <f t="shared" si="2"/>
        <v>0.2563472150425109</v>
      </c>
      <c r="I17" s="79"/>
      <c r="J17" s="79"/>
      <c r="K17" s="113"/>
      <c r="N17" s="150"/>
      <c r="O17" s="150"/>
    </row>
    <row r="18" spans="1:15" s="81" customFormat="1" ht="25" customHeight="1">
      <c r="A18" s="79"/>
      <c r="B18" s="99">
        <f>'인원 입력 기능'!B17</f>
        <v>116</v>
      </c>
      <c r="C18" s="83">
        <f t="shared" si="0"/>
        <v>4</v>
      </c>
      <c r="D18" s="145">
        <f t="shared" si="4"/>
        <v>73.085328592622474</v>
      </c>
      <c r="E18" s="101">
        <f>'인원 입력 기능'!E17</f>
        <v>6091</v>
      </c>
      <c r="F18" s="114">
        <f t="shared" si="1"/>
        <v>2.5598998062528633E-2</v>
      </c>
      <c r="G18" s="102">
        <f>SUM($E$6:E18)</f>
        <v>67086</v>
      </c>
      <c r="H18" s="115">
        <f t="shared" si="2"/>
        <v>0.28194621310503953</v>
      </c>
      <c r="I18" s="79"/>
      <c r="J18" s="79"/>
      <c r="K18" s="113"/>
      <c r="N18" s="150"/>
      <c r="O18" s="150"/>
    </row>
    <row r="19" spans="1:15" s="81" customFormat="1" ht="25" customHeight="1">
      <c r="A19" s="79"/>
      <c r="B19" s="99">
        <f>'인원 입력 기능'!B18</f>
        <v>115</v>
      </c>
      <c r="C19" s="83">
        <f t="shared" si="0"/>
        <v>4</v>
      </c>
      <c r="D19" s="145">
        <f t="shared" si="4"/>
        <v>70.796296529782836</v>
      </c>
      <c r="E19" s="101">
        <f>'인원 입력 기능'!E18</f>
        <v>4802</v>
      </c>
      <c r="F19" s="114">
        <f t="shared" si="1"/>
        <v>2.0181643194264076E-2</v>
      </c>
      <c r="G19" s="102">
        <f>SUM($E$6:E19)</f>
        <v>71888</v>
      </c>
      <c r="H19" s="115">
        <f t="shared" si="2"/>
        <v>0.30212785629930361</v>
      </c>
      <c r="I19" s="79"/>
      <c r="J19" s="79"/>
      <c r="K19" s="113"/>
      <c r="N19" s="150"/>
      <c r="O19" s="150"/>
    </row>
    <row r="20" spans="1:15" s="81" customFormat="1" ht="25" customHeight="1">
      <c r="A20" s="79"/>
      <c r="B20" s="99">
        <f>'인원 입력 기능'!B19</f>
        <v>114</v>
      </c>
      <c r="C20" s="83">
        <f t="shared" si="0"/>
        <v>4</v>
      </c>
      <c r="D20" s="145">
        <f t="shared" si="4"/>
        <v>68.428462757261315</v>
      </c>
      <c r="E20" s="101">
        <f>'인원 입력 기능'!E19</f>
        <v>6466</v>
      </c>
      <c r="F20" s="114">
        <f t="shared" si="1"/>
        <v>2.7175032256166496E-2</v>
      </c>
      <c r="G20" s="102">
        <f>SUM($E$6:E20)</f>
        <v>78354</v>
      </c>
      <c r="H20" s="115">
        <f t="shared" si="2"/>
        <v>0.32930288855547007</v>
      </c>
      <c r="I20" s="79"/>
      <c r="J20" s="79"/>
      <c r="K20" s="113"/>
      <c r="N20" s="150"/>
      <c r="O20" s="150"/>
    </row>
    <row r="21" spans="1:15" s="81" customFormat="1" ht="25" customHeight="1">
      <c r="A21" s="79"/>
      <c r="B21" s="99">
        <f>'인원 입력 기능'!B20</f>
        <v>113</v>
      </c>
      <c r="C21" s="83">
        <f t="shared" si="0"/>
        <v>4</v>
      </c>
      <c r="D21" s="145">
        <f t="shared" si="4"/>
        <v>65.808673651650224</v>
      </c>
      <c r="E21" s="101">
        <f>'인원 입력 기능'!E20</f>
        <v>6001</v>
      </c>
      <c r="F21" s="114">
        <f t="shared" si="1"/>
        <v>2.5220749856055543E-2</v>
      </c>
      <c r="G21" s="102">
        <f>SUM($E$6:E21)</f>
        <v>84355</v>
      </c>
      <c r="H21" s="115">
        <f t="shared" si="2"/>
        <v>0.35452363841152562</v>
      </c>
      <c r="I21" s="79"/>
      <c r="J21" s="79"/>
      <c r="K21" s="113"/>
      <c r="N21" s="150"/>
      <c r="O21" s="150"/>
    </row>
    <row r="22" spans="1:15" s="81" customFormat="1" ht="25" customHeight="1">
      <c r="A22" s="79"/>
      <c r="B22" s="99">
        <f>'인원 입력 기능'!B21</f>
        <v>112</v>
      </c>
      <c r="C22" s="83">
        <f t="shared" si="0"/>
        <v>4</v>
      </c>
      <c r="D22" s="145">
        <f t="shared" si="4"/>
        <v>63.576168681889058</v>
      </c>
      <c r="E22" s="101">
        <f>'인원 입력 기능'!E21</f>
        <v>4623</v>
      </c>
      <c r="F22" s="114">
        <f t="shared" si="1"/>
        <v>1.9429349539167601E-2</v>
      </c>
      <c r="G22" s="102">
        <f>SUM($E$6:E22)</f>
        <v>88978</v>
      </c>
      <c r="H22" s="115">
        <f t="shared" si="2"/>
        <v>0.37395298795069326</v>
      </c>
      <c r="I22" s="79"/>
      <c r="J22" s="79"/>
      <c r="K22" s="113"/>
      <c r="N22" s="150"/>
      <c r="O22" s="150"/>
    </row>
    <row r="23" spans="1:15" s="81" customFormat="1" ht="25" customHeight="1">
      <c r="A23" s="79"/>
      <c r="B23" s="99">
        <f>'인원 입력 기능'!B22</f>
        <v>111</v>
      </c>
      <c r="C23" s="83">
        <f t="shared" si="0"/>
        <v>4</v>
      </c>
      <c r="D23" s="145">
        <f t="shared" si="4"/>
        <v>61.37812632649544</v>
      </c>
      <c r="E23" s="101">
        <f>'인원 입력 기능'!E22</f>
        <v>5837</v>
      </c>
      <c r="F23" s="114">
        <f t="shared" si="1"/>
        <v>2.4531497568704583E-2</v>
      </c>
      <c r="G23" s="102">
        <f>SUM($E$6:E23)</f>
        <v>94815</v>
      </c>
      <c r="H23" s="115">
        <f t="shared" si="2"/>
        <v>0.3984844855193978</v>
      </c>
      <c r="I23" s="79"/>
      <c r="J23" s="79"/>
      <c r="K23" s="113"/>
      <c r="N23" s="150"/>
      <c r="O23" s="150"/>
    </row>
    <row r="24" spans="1:15" s="81" customFormat="1" ht="25" customHeight="1">
      <c r="A24" s="79"/>
      <c r="B24" s="99">
        <f>'인원 입력 기능'!B23</f>
        <v>110</v>
      </c>
      <c r="C24" s="83">
        <f t="shared" si="0"/>
        <v>4</v>
      </c>
      <c r="D24" s="145">
        <f t="shared" si="4"/>
        <v>59.015125725501072</v>
      </c>
      <c r="E24" s="101">
        <f>'인원 입력 기능'!E23</f>
        <v>5408</v>
      </c>
      <c r="F24" s="114">
        <f t="shared" si="1"/>
        <v>2.2728514451182867E-2</v>
      </c>
      <c r="G24" s="102">
        <f>SUM($E$6:E24)</f>
        <v>100223</v>
      </c>
      <c r="H24" s="115">
        <f t="shared" si="2"/>
        <v>0.4212129999705807</v>
      </c>
      <c r="I24" s="79"/>
      <c r="J24" s="79"/>
      <c r="K24" s="113"/>
    </row>
    <row r="25" spans="1:15" s="81" customFormat="1" ht="25" customHeight="1">
      <c r="A25" s="79"/>
      <c r="B25" s="99">
        <f>'인원 입력 기능'!B24</f>
        <v>109</v>
      </c>
      <c r="C25" s="83">
        <f t="shared" si="0"/>
        <v>5</v>
      </c>
      <c r="D25" s="145">
        <f t="shared" si="4"/>
        <v>56.98855589037526</v>
      </c>
      <c r="E25" s="101">
        <f>'인원 입력 기능'!E24</f>
        <v>4236</v>
      </c>
      <c r="F25" s="114">
        <f t="shared" si="1"/>
        <v>1.7802882251333325E-2</v>
      </c>
      <c r="G25" s="102">
        <f>SUM($E$6:E25)</f>
        <v>104459</v>
      </c>
      <c r="H25" s="115">
        <f t="shared" si="2"/>
        <v>0.43901588222191401</v>
      </c>
      <c r="I25" s="79"/>
      <c r="J25" s="79"/>
      <c r="K25" s="113"/>
    </row>
    <row r="26" spans="1:15" s="81" customFormat="1" ht="25" customHeight="1">
      <c r="A26" s="79"/>
      <c r="B26" s="99">
        <f>'인원 입력 기능'!B25</f>
        <v>108</v>
      </c>
      <c r="C26" s="83">
        <f t="shared" si="0"/>
        <v>5</v>
      </c>
      <c r="D26" s="145">
        <f t="shared" si="4"/>
        <v>55.009267081058589</v>
      </c>
      <c r="E26" s="101">
        <f>'인원 입력 기능'!E25</f>
        <v>5183</v>
      </c>
      <c r="F26" s="114">
        <f t="shared" si="1"/>
        <v>2.1782893935000148E-2</v>
      </c>
      <c r="G26" s="102">
        <f>SUM($E$6:E26)</f>
        <v>109642</v>
      </c>
      <c r="H26" s="115">
        <f t="shared" si="2"/>
        <v>0.46079877615691417</v>
      </c>
      <c r="I26" s="79"/>
      <c r="J26" s="79"/>
      <c r="K26" s="113"/>
    </row>
    <row r="27" spans="1:15" s="81" customFormat="1" ht="25" customHeight="1">
      <c r="A27" s="79"/>
      <c r="B27" s="99">
        <f>'인원 입력 기능'!B26</f>
        <v>107</v>
      </c>
      <c r="C27" s="83">
        <f t="shared" si="0"/>
        <v>5</v>
      </c>
      <c r="D27" s="145">
        <f t="shared" si="4"/>
        <v>52.90179415732603</v>
      </c>
      <c r="E27" s="101">
        <f>'인원 입력 기능'!E26</f>
        <v>4846</v>
      </c>
      <c r="F27" s="114">
        <f t="shared" si="1"/>
        <v>2.0366564539650918E-2</v>
      </c>
      <c r="G27" s="102">
        <f>SUM($E$6:E27)</f>
        <v>114488</v>
      </c>
      <c r="H27" s="115">
        <f t="shared" si="2"/>
        <v>0.48116534069656508</v>
      </c>
      <c r="I27" s="79"/>
      <c r="J27" s="79"/>
      <c r="K27" s="113"/>
    </row>
    <row r="28" spans="1:15" s="81" customFormat="1" ht="25" customHeight="1">
      <c r="A28" s="79"/>
      <c r="B28" s="99">
        <f>'인원 입력 기능'!B27</f>
        <v>106</v>
      </c>
      <c r="C28" s="83">
        <f t="shared" si="0"/>
        <v>5</v>
      </c>
      <c r="D28" s="145">
        <f t="shared" si="4"/>
        <v>51.064768701221738</v>
      </c>
      <c r="E28" s="101">
        <f>'인원 입력 기능'!E27</f>
        <v>3896</v>
      </c>
      <c r="F28" s="114">
        <f t="shared" si="1"/>
        <v>1.6373944582434994E-2</v>
      </c>
      <c r="G28" s="102">
        <f>SUM($E$6:E28)</f>
        <v>118384</v>
      </c>
      <c r="H28" s="115">
        <f t="shared" si="2"/>
        <v>0.4975392852790001</v>
      </c>
      <c r="I28" s="79"/>
      <c r="J28" s="79"/>
      <c r="K28" s="113"/>
    </row>
    <row r="29" spans="1:15" s="81" customFormat="1" ht="25" customHeight="1">
      <c r="A29" s="79"/>
      <c r="B29" s="99">
        <f>'인원 입력 기능'!B28</f>
        <v>105</v>
      </c>
      <c r="C29" s="83">
        <f t="shared" si="0"/>
        <v>5</v>
      </c>
      <c r="D29" s="145">
        <f t="shared" si="4"/>
        <v>49.251698964860744</v>
      </c>
      <c r="E29" s="101">
        <f>'인원 입력 기능'!E28</f>
        <v>4732</v>
      </c>
      <c r="F29" s="114">
        <f t="shared" si="1"/>
        <v>1.9887450144785008E-2</v>
      </c>
      <c r="G29" s="102">
        <f>SUM($E$6:E29)</f>
        <v>123116</v>
      </c>
      <c r="H29" s="115">
        <f t="shared" si="2"/>
        <v>0.51742673542378503</v>
      </c>
      <c r="I29" s="79"/>
      <c r="J29" s="79"/>
      <c r="K29" s="113"/>
    </row>
    <row r="30" spans="1:15" s="81" customFormat="1" ht="25" customHeight="1">
      <c r="A30" s="79"/>
      <c r="B30" s="99">
        <f>'인원 입력 기능'!B29</f>
        <v>104</v>
      </c>
      <c r="C30" s="83">
        <f t="shared" si="0"/>
        <v>5</v>
      </c>
      <c r="D30" s="145">
        <f t="shared" si="4"/>
        <v>47.383783238561136</v>
      </c>
      <c r="E30" s="101">
        <f>'인원 입력 기능'!E29</f>
        <v>4157</v>
      </c>
      <c r="F30" s="114">
        <f t="shared" si="1"/>
        <v>1.7470864381206947E-2</v>
      </c>
      <c r="G30" s="102">
        <f>SUM($E$6:E30)</f>
        <v>127273</v>
      </c>
      <c r="H30" s="115">
        <f t="shared" si="2"/>
        <v>0.53489759980499207</v>
      </c>
      <c r="I30" s="79"/>
      <c r="J30" s="79"/>
      <c r="K30" s="113"/>
    </row>
    <row r="31" spans="1:15" s="81" customFormat="1" ht="25" customHeight="1">
      <c r="A31" s="79"/>
      <c r="B31" s="99">
        <f>'인원 입력 기능'!B30</f>
        <v>103</v>
      </c>
      <c r="C31" s="83">
        <f t="shared" si="0"/>
        <v>5</v>
      </c>
      <c r="D31" s="145">
        <f t="shared" si="4"/>
        <v>45.818886353224983</v>
      </c>
      <c r="E31" s="101">
        <f>'인원 입력 기능'!E30</f>
        <v>3290</v>
      </c>
      <c r="F31" s="114">
        <f t="shared" si="1"/>
        <v>1.3827073325516203E-2</v>
      </c>
      <c r="G31" s="102">
        <f>SUM($E$6:E31)</f>
        <v>130563</v>
      </c>
      <c r="H31" s="115">
        <f t="shared" si="2"/>
        <v>0.54872467313050821</v>
      </c>
      <c r="I31" s="79"/>
      <c r="J31" s="79"/>
      <c r="K31" s="113"/>
    </row>
    <row r="32" spans="1:15" s="81" customFormat="1" ht="25" customHeight="1">
      <c r="A32" s="79"/>
      <c r="B32" s="99">
        <f>'인원 입력 기능'!B31</f>
        <v>102</v>
      </c>
      <c r="C32" s="83">
        <f t="shared" si="0"/>
        <v>5</v>
      </c>
      <c r="D32" s="145">
        <f t="shared" si="4"/>
        <v>44.254409743673797</v>
      </c>
      <c r="E32" s="101">
        <f>'인원 입력 기능'!E31</f>
        <v>4155</v>
      </c>
      <c r="F32" s="114">
        <f t="shared" si="1"/>
        <v>1.7462458865507548E-2</v>
      </c>
      <c r="G32" s="102">
        <f>SUM($E$6:E32)</f>
        <v>134718</v>
      </c>
      <c r="H32" s="115">
        <f t="shared" si="2"/>
        <v>0.56618713199601578</v>
      </c>
      <c r="I32" s="79"/>
      <c r="J32" s="79"/>
      <c r="K32" s="113"/>
    </row>
    <row r="33" spans="1:11" s="81" customFormat="1" ht="25" customHeight="1">
      <c r="A33" s="79"/>
      <c r="B33" s="99">
        <f>'인원 입력 기능'!B32</f>
        <v>101</v>
      </c>
      <c r="C33" s="83">
        <f t="shared" si="0"/>
        <v>5</v>
      </c>
      <c r="D33" s="145">
        <f t="shared" si="4"/>
        <v>42.622268732742427</v>
      </c>
      <c r="E33" s="101">
        <f>'인원 입력 기능'!E32</f>
        <v>3612</v>
      </c>
      <c r="F33" s="114">
        <f t="shared" si="1"/>
        <v>1.5180361353119917E-2</v>
      </c>
      <c r="G33" s="102">
        <f>SUM($E$6:E33)</f>
        <v>138330</v>
      </c>
      <c r="H33" s="115">
        <f t="shared" si="2"/>
        <v>0.58136749334913573</v>
      </c>
      <c r="I33" s="79"/>
      <c r="J33" s="79"/>
      <c r="K33" s="113"/>
    </row>
    <row r="34" spans="1:11" s="81" customFormat="1" ht="25" customHeight="1">
      <c r="A34" s="79"/>
      <c r="B34" s="99">
        <f>'인원 입력 기능'!B33</f>
        <v>100</v>
      </c>
      <c r="C34" s="83">
        <f t="shared" si="0"/>
        <v>5</v>
      </c>
      <c r="D34" s="145">
        <f t="shared" si="4"/>
        <v>41.235148504448617</v>
      </c>
      <c r="E34" s="101">
        <f>'인원 입력 기능'!E33</f>
        <v>2989</v>
      </c>
      <c r="F34" s="114">
        <f t="shared" si="1"/>
        <v>1.256204321275621E-2</v>
      </c>
      <c r="G34" s="102">
        <f>SUM($E$6:E34)</f>
        <v>141319</v>
      </c>
      <c r="H34" s="115">
        <f t="shared" si="2"/>
        <v>0.59392953656189196</v>
      </c>
      <c r="I34" s="79"/>
      <c r="J34" s="79"/>
      <c r="K34" s="113"/>
    </row>
    <row r="35" spans="1:11" s="81" customFormat="1" ht="25" customHeight="1">
      <c r="A35" s="79"/>
      <c r="B35" s="99">
        <f>'인원 입력 기능'!B34</f>
        <v>99</v>
      </c>
      <c r="C35" s="83">
        <f t="shared" si="0"/>
        <v>5</v>
      </c>
      <c r="D35" s="145">
        <f t="shared" si="4"/>
        <v>39.879759097920051</v>
      </c>
      <c r="E35" s="101">
        <f>'인원 입력 기능'!E34</f>
        <v>3461</v>
      </c>
      <c r="F35" s="114">
        <f t="shared" si="1"/>
        <v>1.454574491781507E-2</v>
      </c>
      <c r="G35" s="102">
        <f>SUM($E$6:E35)</f>
        <v>144780</v>
      </c>
      <c r="H35" s="115">
        <f t="shared" si="2"/>
        <v>0.60847528147970698</v>
      </c>
      <c r="I35" s="79"/>
      <c r="J35" s="79"/>
      <c r="K35" s="113"/>
    </row>
    <row r="36" spans="1:11" s="81" customFormat="1" ht="25" customHeight="1">
      <c r="A36" s="79"/>
      <c r="B36" s="99">
        <f>'인원 입력 기능'!B35</f>
        <v>98</v>
      </c>
      <c r="C36" s="83">
        <f t="shared" si="0"/>
        <v>6</v>
      </c>
      <c r="D36" s="145">
        <f t="shared" si="4"/>
        <v>38.47204535616271</v>
      </c>
      <c r="E36" s="101">
        <f>'인원 입력 기능'!E35</f>
        <v>3238</v>
      </c>
      <c r="F36" s="114">
        <f t="shared" si="1"/>
        <v>1.3608529917331753E-2</v>
      </c>
      <c r="G36" s="102">
        <f>SUM($E$6:E36)</f>
        <v>148018</v>
      </c>
      <c r="H36" s="115">
        <f t="shared" si="2"/>
        <v>0.62208381139703872</v>
      </c>
      <c r="I36" s="79"/>
      <c r="J36" s="79"/>
      <c r="K36" s="113"/>
    </row>
    <row r="37" spans="1:11" s="81" customFormat="1" ht="25" customHeight="1">
      <c r="A37" s="79"/>
      <c r="B37" s="99">
        <f>'인원 입력 기능'!B36</f>
        <v>97</v>
      </c>
      <c r="C37" s="83">
        <f t="shared" si="0"/>
        <v>6</v>
      </c>
      <c r="D37" s="145">
        <f t="shared" si="4"/>
        <v>37.225297240048917</v>
      </c>
      <c r="E37" s="101">
        <f>'인원 입력 기능'!E36</f>
        <v>2695</v>
      </c>
      <c r="F37" s="114">
        <f t="shared" si="1"/>
        <v>1.1326432404944124E-2</v>
      </c>
      <c r="G37" s="102">
        <f>SUM($E$6:E37)</f>
        <v>150713</v>
      </c>
      <c r="H37" s="115">
        <f t="shared" si="2"/>
        <v>0.63341024380198285</v>
      </c>
      <c r="I37" s="79"/>
      <c r="J37" s="79"/>
      <c r="K37" s="113"/>
    </row>
    <row r="38" spans="1:11" s="81" customFormat="1" ht="25" customHeight="1">
      <c r="A38" s="79"/>
      <c r="B38" s="99">
        <f>'인원 입력 기능'!B37</f>
        <v>96</v>
      </c>
      <c r="C38" s="83">
        <f t="shared" si="0"/>
        <v>6</v>
      </c>
      <c r="D38" s="145">
        <f t="shared" si="4"/>
        <v>36.07710379551061</v>
      </c>
      <c r="E38" s="101">
        <f>'인원 입력 기능'!E37</f>
        <v>2769</v>
      </c>
      <c r="F38" s="114">
        <f t="shared" ref="F38:F69" si="5">E38/$H$2</f>
        <v>1.1637436485821996E-2</v>
      </c>
      <c r="G38" s="102">
        <f>SUM($E$6:E38)</f>
        <v>153482</v>
      </c>
      <c r="H38" s="115">
        <f t="shared" ref="H38:H69" si="6">G38/$H$2</f>
        <v>0.6450476802878049</v>
      </c>
      <c r="I38" s="79"/>
      <c r="J38" s="79"/>
      <c r="K38" s="113"/>
    </row>
    <row r="39" spans="1:11" s="81" customFormat="1" ht="25" customHeight="1">
      <c r="A39" s="79"/>
      <c r="B39" s="99">
        <f>'인원 입력 기능'!B38</f>
        <v>95</v>
      </c>
      <c r="C39" s="83">
        <f t="shared" si="0"/>
        <v>6</v>
      </c>
      <c r="D39" s="145">
        <f t="shared" ref="D39:D70" si="7">100*(1-(G38+G39)/2/$H$2)</f>
        <v>34.948453174973416</v>
      </c>
      <c r="E39" s="101">
        <f>'인원 입력 기능'!E38</f>
        <v>2602</v>
      </c>
      <c r="F39" s="114">
        <f t="shared" si="5"/>
        <v>1.0935575924921934E-2</v>
      </c>
      <c r="G39" s="102">
        <f>SUM($E$6:E39)</f>
        <v>156084</v>
      </c>
      <c r="H39" s="115">
        <f t="shared" si="6"/>
        <v>0.6559832562127268</v>
      </c>
      <c r="I39" s="79"/>
      <c r="J39" s="79"/>
      <c r="K39" s="113"/>
    </row>
    <row r="40" spans="1:11" s="81" customFormat="1" ht="25" customHeight="1">
      <c r="A40" s="79"/>
      <c r="B40" s="99">
        <f>'인원 입력 기능'!B39</f>
        <v>94</v>
      </c>
      <c r="C40" s="83">
        <f t="shared" si="0"/>
        <v>6</v>
      </c>
      <c r="D40" s="145">
        <f t="shared" si="7"/>
        <v>33.911212537667211</v>
      </c>
      <c r="E40" s="101">
        <f>'인원 입력 기능'!E39</f>
        <v>2334</v>
      </c>
      <c r="F40" s="114">
        <f t="shared" si="5"/>
        <v>9.8092368212020723E-3</v>
      </c>
      <c r="G40" s="102">
        <f>SUM($E$6:E40)</f>
        <v>158418</v>
      </c>
      <c r="H40" s="115">
        <f t="shared" si="6"/>
        <v>0.66579249303392884</v>
      </c>
      <c r="I40" s="79"/>
      <c r="J40" s="79"/>
      <c r="K40" s="113"/>
    </row>
    <row r="41" spans="1:11" s="81" customFormat="1" ht="25" customHeight="1">
      <c r="A41" s="79"/>
      <c r="B41" s="99">
        <f>'인원 입력 기능'!B40</f>
        <v>93</v>
      </c>
      <c r="C41" s="83">
        <f t="shared" si="0"/>
        <v>6</v>
      </c>
      <c r="D41" s="145">
        <f t="shared" si="7"/>
        <v>32.920832650385179</v>
      </c>
      <c r="E41" s="101">
        <f>'인원 입력 기능'!E40</f>
        <v>2379</v>
      </c>
      <c r="F41" s="114">
        <f t="shared" si="5"/>
        <v>9.9983609244386172E-3</v>
      </c>
      <c r="G41" s="102">
        <f>SUM($E$6:E41)</f>
        <v>160797</v>
      </c>
      <c r="H41" s="115">
        <f t="shared" si="6"/>
        <v>0.67579085395836747</v>
      </c>
      <c r="I41" s="79"/>
      <c r="J41" s="79"/>
      <c r="K41" s="113"/>
    </row>
    <row r="42" spans="1:11" s="81" customFormat="1" ht="25" customHeight="1">
      <c r="A42" s="79"/>
      <c r="B42" s="99">
        <f>'인원 입력 기능'!B41</f>
        <v>92</v>
      </c>
      <c r="C42" s="83">
        <f t="shared" si="0"/>
        <v>6</v>
      </c>
      <c r="D42" s="145">
        <f t="shared" si="7"/>
        <v>31.930873038888119</v>
      </c>
      <c r="E42" s="101">
        <f>'인원 입력 기능'!E41</f>
        <v>2332</v>
      </c>
      <c r="F42" s="114">
        <f t="shared" si="5"/>
        <v>9.8008313055026712E-3</v>
      </c>
      <c r="G42" s="102">
        <f>SUM($E$6:E42)</f>
        <v>163129</v>
      </c>
      <c r="H42" s="115">
        <f t="shared" si="6"/>
        <v>0.68559168526387015</v>
      </c>
      <c r="I42" s="79"/>
      <c r="J42" s="79"/>
      <c r="K42" s="113"/>
    </row>
    <row r="43" spans="1:11" s="81" customFormat="1" ht="25" customHeight="1">
      <c r="A43" s="79"/>
      <c r="B43" s="99">
        <f>'인원 입력 기능'!B42</f>
        <v>91</v>
      </c>
      <c r="C43" s="83">
        <f t="shared" si="0"/>
        <v>6</v>
      </c>
      <c r="D43" s="145">
        <f t="shared" si="7"/>
        <v>31.026439549632467</v>
      </c>
      <c r="E43" s="101">
        <f>'인원 입력 기능'!E42</f>
        <v>1972</v>
      </c>
      <c r="F43" s="114">
        <f t="shared" si="5"/>
        <v>8.2878384796103207E-3</v>
      </c>
      <c r="G43" s="102">
        <f>SUM($E$6:E43)</f>
        <v>165101</v>
      </c>
      <c r="H43" s="115">
        <f t="shared" si="6"/>
        <v>0.6938795237434805</v>
      </c>
      <c r="I43" s="79"/>
      <c r="J43" s="79"/>
      <c r="K43" s="113"/>
    </row>
    <row r="44" spans="1:11" s="81" customFormat="1" ht="25" customHeight="1">
      <c r="A44" s="79"/>
      <c r="B44" s="99">
        <f>'인원 입력 기능'!B43</f>
        <v>90</v>
      </c>
      <c r="C44" s="83">
        <f t="shared" si="0"/>
        <v>6</v>
      </c>
      <c r="D44" s="145">
        <f t="shared" si="7"/>
        <v>30.184627152337363</v>
      </c>
      <c r="E44" s="101">
        <f>'인원 입력 기능'!E43</f>
        <v>2034</v>
      </c>
      <c r="F44" s="114">
        <f t="shared" si="5"/>
        <v>8.5484094662917811E-3</v>
      </c>
      <c r="G44" s="102">
        <f>SUM($E$6:E44)</f>
        <v>167135</v>
      </c>
      <c r="H44" s="115">
        <f t="shared" si="6"/>
        <v>0.70242793320977226</v>
      </c>
      <c r="I44" s="79"/>
      <c r="J44" s="79"/>
      <c r="K44" s="113"/>
    </row>
    <row r="45" spans="1:11" s="81" customFormat="1" ht="25" customHeight="1">
      <c r="A45" s="79"/>
      <c r="B45" s="99">
        <f>'인원 입력 기능'!B44</f>
        <v>89</v>
      </c>
      <c r="C45" s="83">
        <f t="shared" si="0"/>
        <v>6</v>
      </c>
      <c r="D45" s="145">
        <f t="shared" si="7"/>
        <v>29.303098693362585</v>
      </c>
      <c r="E45" s="101">
        <f>'인원 입력 기능'!E44</f>
        <v>2161</v>
      </c>
      <c r="F45" s="114">
        <f t="shared" si="5"/>
        <v>9.0821597132038044E-3</v>
      </c>
      <c r="G45" s="102">
        <f>SUM($E$6:E45)</f>
        <v>169296</v>
      </c>
      <c r="H45" s="115">
        <f t="shared" si="6"/>
        <v>0.71151009292297607</v>
      </c>
      <c r="I45" s="79"/>
      <c r="J45" s="79"/>
      <c r="K45" s="113"/>
    </row>
    <row r="46" spans="1:11" s="81" customFormat="1" ht="25" customHeight="1">
      <c r="A46" s="79"/>
      <c r="B46" s="99">
        <f>'인원 입력 기능'!B45</f>
        <v>88</v>
      </c>
      <c r="C46" s="83">
        <f t="shared" si="0"/>
        <v>6</v>
      </c>
      <c r="D46" s="145">
        <f t="shared" si="7"/>
        <v>28.468851260196935</v>
      </c>
      <c r="E46" s="101">
        <f>'인원 입력 기능'!E45</f>
        <v>1809</v>
      </c>
      <c r="F46" s="114">
        <f t="shared" si="5"/>
        <v>7.6027889501090618E-3</v>
      </c>
      <c r="G46" s="102">
        <f>SUM($E$6:E46)</f>
        <v>171105</v>
      </c>
      <c r="H46" s="115">
        <f t="shared" si="6"/>
        <v>0.71911288187308509</v>
      </c>
      <c r="I46" s="79"/>
      <c r="J46" s="79"/>
      <c r="K46" s="113"/>
    </row>
    <row r="47" spans="1:11" s="81" customFormat="1" ht="25" customHeight="1">
      <c r="A47" s="79"/>
      <c r="B47" s="99">
        <f>'인원 입력 기능'!B46</f>
        <v>87</v>
      </c>
      <c r="C47" s="83">
        <f t="shared" si="0"/>
        <v>6</v>
      </c>
      <c r="D47" s="145">
        <f t="shared" si="7"/>
        <v>27.718028570347862</v>
      </c>
      <c r="E47" s="101">
        <f>'인원 입력 기능'!E46</f>
        <v>1764</v>
      </c>
      <c r="F47" s="114">
        <f t="shared" si="5"/>
        <v>7.4136648468725178E-3</v>
      </c>
      <c r="G47" s="102">
        <f>SUM($E$6:E47)</f>
        <v>172869</v>
      </c>
      <c r="H47" s="115">
        <f t="shared" si="6"/>
        <v>0.72652654671995764</v>
      </c>
      <c r="I47" s="79"/>
      <c r="J47" s="79"/>
      <c r="K47" s="113"/>
    </row>
    <row r="48" spans="1:11" s="81" customFormat="1" ht="25" customHeight="1">
      <c r="A48" s="79"/>
      <c r="B48" s="99">
        <f>'인원 입력 기능'!B47</f>
        <v>86</v>
      </c>
      <c r="C48" s="83">
        <f t="shared" si="0"/>
        <v>6</v>
      </c>
      <c r="D48" s="145">
        <f t="shared" si="7"/>
        <v>26.936946023980934</v>
      </c>
      <c r="E48" s="101">
        <f>'인원 입력 기능'!E47</f>
        <v>1953</v>
      </c>
      <c r="F48" s="114">
        <f t="shared" si="5"/>
        <v>8.2079860804660024E-3</v>
      </c>
      <c r="G48" s="102">
        <f>SUM($E$6:E48)</f>
        <v>174822</v>
      </c>
      <c r="H48" s="115">
        <f t="shared" si="6"/>
        <v>0.73473453280042367</v>
      </c>
      <c r="I48" s="79"/>
      <c r="J48" s="79"/>
      <c r="K48" s="113"/>
    </row>
    <row r="49" spans="1:11" s="81" customFormat="1" ht="25" customHeight="1">
      <c r="A49" s="79"/>
      <c r="B49" s="99">
        <f>'인원 입력 기능'!B48</f>
        <v>85</v>
      </c>
      <c r="C49" s="83">
        <f t="shared" si="0"/>
        <v>6</v>
      </c>
      <c r="D49" s="145">
        <f t="shared" si="7"/>
        <v>26.184021955207005</v>
      </c>
      <c r="E49" s="101">
        <f>'인원 입력 기능'!E48</f>
        <v>1630</v>
      </c>
      <c r="F49" s="114">
        <f t="shared" si="5"/>
        <v>6.8504952950125871E-3</v>
      </c>
      <c r="G49" s="102">
        <f>SUM($E$6:E49)</f>
        <v>176452</v>
      </c>
      <c r="H49" s="115">
        <f t="shared" si="6"/>
        <v>0.74158502809543625</v>
      </c>
      <c r="I49" s="79"/>
      <c r="K49" s="113"/>
    </row>
    <row r="50" spans="1:11" s="81" customFormat="1" ht="25" customHeight="1">
      <c r="A50" s="79"/>
      <c r="B50" s="99">
        <f>'인원 입력 기능'!B49</f>
        <v>84</v>
      </c>
      <c r="C50" s="83">
        <f t="shared" si="0"/>
        <v>6</v>
      </c>
      <c r="D50" s="145">
        <f t="shared" si="7"/>
        <v>25.488675668973983</v>
      </c>
      <c r="E50" s="101">
        <f>'인원 입력 기능'!E49</f>
        <v>1679</v>
      </c>
      <c r="F50" s="114">
        <f t="shared" si="5"/>
        <v>7.0564304296479351E-3</v>
      </c>
      <c r="G50" s="102">
        <f>SUM($E$6:E50)</f>
        <v>178131</v>
      </c>
      <c r="H50" s="115">
        <f t="shared" si="6"/>
        <v>0.74864145852508412</v>
      </c>
      <c r="I50" s="79"/>
      <c r="J50" s="79"/>
      <c r="K50" s="113"/>
    </row>
    <row r="51" spans="1:11" s="81" customFormat="1" ht="25" customHeight="1">
      <c r="A51" s="79"/>
      <c r="B51" s="99">
        <f>'인원 입력 기능'!B50</f>
        <v>83</v>
      </c>
      <c r="C51" s="83">
        <f t="shared" si="0"/>
        <v>6</v>
      </c>
      <c r="D51" s="145">
        <f t="shared" si="7"/>
        <v>24.773156145062391</v>
      </c>
      <c r="E51" s="101">
        <f>'인원 입력 기능'!E50</f>
        <v>1726</v>
      </c>
      <c r="F51" s="114">
        <f t="shared" si="5"/>
        <v>7.2539600485838811E-3</v>
      </c>
      <c r="G51" s="102">
        <f>SUM($E$6:E51)</f>
        <v>179857</v>
      </c>
      <c r="H51" s="115">
        <f t="shared" si="6"/>
        <v>0.75589541857366804</v>
      </c>
      <c r="I51" s="79"/>
      <c r="J51" s="79"/>
      <c r="K51" s="113"/>
    </row>
    <row r="52" spans="1:11" s="81" customFormat="1" ht="25" customHeight="1">
      <c r="A52" s="79"/>
      <c r="B52" s="99">
        <f>'인원 입력 기능'!B51</f>
        <v>82</v>
      </c>
      <c r="C52" s="83">
        <f t="shared" si="0"/>
        <v>6</v>
      </c>
      <c r="D52" s="145">
        <f t="shared" si="7"/>
        <v>24.079490961969242</v>
      </c>
      <c r="E52" s="101">
        <f>'인원 입력 기능'!E51</f>
        <v>1575</v>
      </c>
      <c r="F52" s="114">
        <f t="shared" si="5"/>
        <v>6.6193436132790341E-3</v>
      </c>
      <c r="G52" s="102">
        <f>SUM($E$6:E52)</f>
        <v>181432</v>
      </c>
      <c r="H52" s="115">
        <f t="shared" si="6"/>
        <v>0.76251476218694703</v>
      </c>
      <c r="I52" s="79"/>
      <c r="J52" s="79"/>
      <c r="K52" s="113"/>
    </row>
    <row r="53" spans="1:11" s="81" customFormat="1" ht="25" customHeight="1">
      <c r="A53" s="79"/>
      <c r="B53" s="99">
        <f>'인원 입력 기능'!B52</f>
        <v>81</v>
      </c>
      <c r="C53" s="83">
        <f t="shared" si="0"/>
        <v>6</v>
      </c>
      <c r="D53" s="145">
        <f t="shared" si="7"/>
        <v>23.393811018790533</v>
      </c>
      <c r="E53" s="101">
        <f>'인원 입력 기능'!E52</f>
        <v>1688</v>
      </c>
      <c r="F53" s="114">
        <f t="shared" si="5"/>
        <v>7.0942552502952436E-3</v>
      </c>
      <c r="G53" s="102">
        <f>SUM($E$6:E53)</f>
        <v>183120</v>
      </c>
      <c r="H53" s="115">
        <f t="shared" si="6"/>
        <v>0.7696090174372423</v>
      </c>
      <c r="I53" s="79"/>
      <c r="J53" s="79"/>
      <c r="K53" s="113"/>
    </row>
    <row r="54" spans="1:11" s="81" customFormat="1" ht="25" customHeight="1">
      <c r="A54" s="79"/>
      <c r="B54" s="99">
        <f>'인원 입력 기능'!B53</f>
        <v>80</v>
      </c>
      <c r="C54" s="83">
        <f t="shared" si="0"/>
        <v>6</v>
      </c>
      <c r="D54" s="145">
        <f t="shared" si="7"/>
        <v>22.692791009460411</v>
      </c>
      <c r="E54" s="101">
        <f>'인원 입력 기능'!E53</f>
        <v>1648</v>
      </c>
      <c r="F54" s="114">
        <f t="shared" si="5"/>
        <v>6.9261449363072049E-3</v>
      </c>
      <c r="G54" s="102">
        <f>SUM($E$6:E54)</f>
        <v>184768</v>
      </c>
      <c r="H54" s="115">
        <f t="shared" si="6"/>
        <v>0.77653516237354947</v>
      </c>
      <c r="I54" s="79"/>
      <c r="J54" s="79"/>
      <c r="K54" s="113"/>
    </row>
    <row r="55" spans="1:11" s="81" customFormat="1" ht="25" customHeight="1">
      <c r="A55" s="79"/>
      <c r="B55" s="99">
        <f>'인원 입력 기능'!B54</f>
        <v>79</v>
      </c>
      <c r="C55" s="83">
        <f t="shared" si="0"/>
        <v>7</v>
      </c>
      <c r="D55" s="145">
        <f t="shared" si="7"/>
        <v>21.998285274797325</v>
      </c>
      <c r="E55" s="101">
        <f>'인원 입력 기능'!E54</f>
        <v>1657</v>
      </c>
      <c r="F55" s="114">
        <f t="shared" si="5"/>
        <v>6.9639697569545134E-3</v>
      </c>
      <c r="G55" s="102">
        <f>SUM($E$6:E55)</f>
        <v>186425</v>
      </c>
      <c r="H55" s="115">
        <f t="shared" si="6"/>
        <v>0.78349913213050404</v>
      </c>
      <c r="I55" s="79"/>
      <c r="J55" s="79"/>
      <c r="K55" s="113"/>
    </row>
    <row r="56" spans="1:11" s="81" customFormat="1" ht="25" customHeight="1">
      <c r="A56" s="79"/>
      <c r="B56" s="99">
        <f>'인원 입력 기능'!B55</f>
        <v>78</v>
      </c>
      <c r="C56" s="83">
        <f t="shared" si="0"/>
        <v>7</v>
      </c>
      <c r="D56" s="145">
        <f t="shared" si="7"/>
        <v>21.239057069248844</v>
      </c>
      <c r="E56" s="101">
        <f>'인원 입력 기능'!E55</f>
        <v>1956</v>
      </c>
      <c r="F56" s="114">
        <f t="shared" si="5"/>
        <v>8.2205943540151049E-3</v>
      </c>
      <c r="G56" s="102">
        <f>SUM($E$6:E56)</f>
        <v>188381</v>
      </c>
      <c r="H56" s="115">
        <f t="shared" si="6"/>
        <v>0.79171972648451916</v>
      </c>
      <c r="I56" s="79"/>
      <c r="J56" s="79"/>
      <c r="K56" s="113"/>
    </row>
    <row r="57" spans="1:11" s="81" customFormat="1" ht="25" customHeight="1">
      <c r="A57" s="79"/>
      <c r="B57" s="99">
        <f>'인원 입력 기능'!B56</f>
        <v>77</v>
      </c>
      <c r="C57" s="83">
        <f t="shared" si="0"/>
        <v>7</v>
      </c>
      <c r="D57" s="145">
        <f t="shared" si="7"/>
        <v>20.447257490365178</v>
      </c>
      <c r="E57" s="101">
        <f>'인원 입력 기능'!E56</f>
        <v>1812</v>
      </c>
      <c r="F57" s="114">
        <f t="shared" si="5"/>
        <v>7.6153972236581643E-3</v>
      </c>
      <c r="G57" s="102">
        <f>SUM($E$6:E57)</f>
        <v>190193</v>
      </c>
      <c r="H57" s="115">
        <f t="shared" si="6"/>
        <v>0.79933512370817728</v>
      </c>
      <c r="I57" s="79"/>
      <c r="J57" s="79"/>
      <c r="K57" s="113"/>
    </row>
    <row r="58" spans="1:11" s="81" customFormat="1" ht="25" customHeight="1">
      <c r="A58" s="79"/>
      <c r="B58" s="99">
        <f>'인원 입력 기능'!B57</f>
        <v>76</v>
      </c>
      <c r="C58" s="83">
        <f t="shared" si="0"/>
        <v>7</v>
      </c>
      <c r="D58" s="145">
        <f t="shared" si="7"/>
        <v>19.663443151395942</v>
      </c>
      <c r="E58" s="101">
        <f>'인원 입력 기능'!E57</f>
        <v>1918</v>
      </c>
      <c r="F58" s="114">
        <f t="shared" si="5"/>
        <v>8.0608895557264682E-3</v>
      </c>
      <c r="G58" s="102">
        <f>SUM($E$6:E58)</f>
        <v>192111</v>
      </c>
      <c r="H58" s="115">
        <f t="shared" si="6"/>
        <v>0.80739601326390376</v>
      </c>
      <c r="I58" s="79"/>
      <c r="J58" s="79"/>
      <c r="K58" s="113"/>
    </row>
    <row r="59" spans="1:11" s="81" customFormat="1" ht="25" customHeight="1">
      <c r="A59" s="79"/>
      <c r="B59" s="99">
        <f>'인원 입력 기능'!B58</f>
        <v>75</v>
      </c>
      <c r="C59" s="83">
        <f t="shared" si="0"/>
        <v>7</v>
      </c>
      <c r="D59" s="145">
        <f t="shared" si="7"/>
        <v>18.794522965970273</v>
      </c>
      <c r="E59" s="101">
        <f>'인원 입력 기능'!E58</f>
        <v>2217</v>
      </c>
      <c r="F59" s="114">
        <f t="shared" si="5"/>
        <v>9.317514152787058E-3</v>
      </c>
      <c r="G59" s="102">
        <f>SUM($E$6:E59)</f>
        <v>194328</v>
      </c>
      <c r="H59" s="115">
        <f t="shared" si="6"/>
        <v>0.81671352741669079</v>
      </c>
      <c r="I59" s="79"/>
      <c r="J59" s="79"/>
      <c r="K59" s="113"/>
    </row>
    <row r="60" spans="1:11" s="81" customFormat="1" ht="25" customHeight="1">
      <c r="A60" s="79"/>
      <c r="B60" s="99">
        <f>'인원 입력 기능'!B59</f>
        <v>74</v>
      </c>
      <c r="C60" s="83">
        <f t="shared" si="0"/>
        <v>7</v>
      </c>
      <c r="D60" s="145">
        <f t="shared" si="7"/>
        <v>17.911523541748096</v>
      </c>
      <c r="E60" s="101">
        <f>'인원 입력 기능'!E59</f>
        <v>1985</v>
      </c>
      <c r="F60" s="114">
        <f t="shared" si="5"/>
        <v>8.3424743316564322E-3</v>
      </c>
      <c r="G60" s="102">
        <f>SUM($E$6:E60)</f>
        <v>196313</v>
      </c>
      <c r="H60" s="115">
        <f t="shared" si="6"/>
        <v>0.82505600174834726</v>
      </c>
      <c r="I60" s="79"/>
      <c r="J60" s="79"/>
      <c r="K60" s="113"/>
    </row>
    <row r="61" spans="1:11" s="81" customFormat="1" ht="25" customHeight="1">
      <c r="A61" s="79"/>
      <c r="B61" s="99">
        <f>'인원 입력 기능'!B60</f>
        <v>73</v>
      </c>
      <c r="C61" s="83">
        <f t="shared" si="0"/>
        <v>7</v>
      </c>
      <c r="D61" s="145">
        <f t="shared" si="7"/>
        <v>17.043233769999876</v>
      </c>
      <c r="E61" s="101">
        <f>'인원 입력 기능'!E60</f>
        <v>2147</v>
      </c>
      <c r="F61" s="114">
        <f t="shared" si="5"/>
        <v>9.0233211033079914E-3</v>
      </c>
      <c r="G61" s="102">
        <f>SUM($E$6:E61)</f>
        <v>198460</v>
      </c>
      <c r="H61" s="115">
        <f t="shared" si="6"/>
        <v>0.8340793228516552</v>
      </c>
      <c r="I61" s="79"/>
      <c r="J61" s="79"/>
      <c r="K61" s="113"/>
    </row>
    <row r="62" spans="1:11" s="81" customFormat="1" ht="25" customHeight="1">
      <c r="A62" s="79"/>
      <c r="B62" s="99">
        <f>'인원 입력 기능'!B61</f>
        <v>72</v>
      </c>
      <c r="C62" s="83">
        <f t="shared" si="0"/>
        <v>7</v>
      </c>
      <c r="D62" s="145">
        <f t="shared" si="7"/>
        <v>15.965856795229028</v>
      </c>
      <c r="E62" s="101">
        <f>'인원 입력 기능'!E61</f>
        <v>2980</v>
      </c>
      <c r="F62" s="114">
        <f t="shared" si="5"/>
        <v>1.2524218392108901E-2</v>
      </c>
      <c r="G62" s="102">
        <f>SUM($E$6:E62)</f>
        <v>201440</v>
      </c>
      <c r="H62" s="115">
        <f t="shared" si="6"/>
        <v>0.84660354124376413</v>
      </c>
      <c r="I62" s="79"/>
      <c r="J62" s="79"/>
      <c r="K62" s="113"/>
    </row>
    <row r="63" spans="1:11" s="81" customFormat="1" ht="25" customHeight="1">
      <c r="A63" s="79"/>
      <c r="B63" s="99">
        <f>'인원 입력 기능'!B62</f>
        <v>71</v>
      </c>
      <c r="C63" s="83">
        <f t="shared" si="0"/>
        <v>7</v>
      </c>
      <c r="D63" s="145">
        <f t="shared" si="7"/>
        <v>14.828590521099949</v>
      </c>
      <c r="E63" s="101">
        <f>'인원 입력 기능'!E62</f>
        <v>2432</v>
      </c>
      <c r="F63" s="114">
        <f t="shared" si="5"/>
        <v>1.0221107090472768E-2</v>
      </c>
      <c r="G63" s="102">
        <f>SUM($E$6:E63)</f>
        <v>203872</v>
      </c>
      <c r="H63" s="115">
        <f t="shared" si="6"/>
        <v>0.85682464833423688</v>
      </c>
      <c r="I63" s="79"/>
      <c r="J63" s="79"/>
      <c r="K63" s="113"/>
    </row>
    <row r="64" spans="1:11" s="81" customFormat="1" ht="25" customHeight="1">
      <c r="A64" s="79"/>
      <c r="B64" s="99">
        <f>'인원 입력 기능'!B63</f>
        <v>70</v>
      </c>
      <c r="C64" s="83">
        <f t="shared" si="0"/>
        <v>7</v>
      </c>
      <c r="D64" s="145">
        <f t="shared" si="7"/>
        <v>13.807530501515098</v>
      </c>
      <c r="E64" s="101">
        <f>'인원 입력 기능'!E63</f>
        <v>2427</v>
      </c>
      <c r="F64" s="114">
        <f t="shared" si="5"/>
        <v>1.0200093301224263E-2</v>
      </c>
      <c r="G64" s="102">
        <f>SUM($E$6:E64)</f>
        <v>206299</v>
      </c>
      <c r="H64" s="115">
        <f t="shared" si="6"/>
        <v>0.86702474163546117</v>
      </c>
      <c r="I64" s="79"/>
      <c r="J64" s="79"/>
      <c r="K64" s="113"/>
    </row>
    <row r="65" spans="1:11" s="81" customFormat="1" ht="25" customHeight="1">
      <c r="A65" s="79"/>
      <c r="B65" s="99">
        <f>'인원 입력 기능'!B64</f>
        <v>69</v>
      </c>
      <c r="C65" s="83">
        <f t="shared" si="0"/>
        <v>7</v>
      </c>
      <c r="D65" s="145">
        <f t="shared" si="7"/>
        <v>11.793989215723355</v>
      </c>
      <c r="E65" s="101">
        <f>'인원 입력 기능'!E64</f>
        <v>7155</v>
      </c>
      <c r="F65" s="114">
        <f t="shared" si="5"/>
        <v>3.0070732414610467E-2</v>
      </c>
      <c r="G65" s="102">
        <f>SUM($E$6:E65)</f>
        <v>213454</v>
      </c>
      <c r="H65" s="115">
        <f t="shared" si="6"/>
        <v>0.89709547405007162</v>
      </c>
      <c r="I65" s="79"/>
      <c r="J65" s="79"/>
      <c r="K65" s="113"/>
    </row>
    <row r="66" spans="1:11" s="81" customFormat="1" ht="25" customHeight="1">
      <c r="A66" s="79"/>
      <c r="B66" s="99">
        <f>'인원 입력 기능'!B65</f>
        <v>68</v>
      </c>
      <c r="C66" s="83">
        <f t="shared" si="0"/>
        <v>8</v>
      </c>
      <c r="D66" s="145">
        <f t="shared" si="7"/>
        <v>9.3942144835441059</v>
      </c>
      <c r="E66" s="101">
        <f>'인원 입력 기능'!E65</f>
        <v>4265</v>
      </c>
      <c r="F66" s="114">
        <f t="shared" si="5"/>
        <v>1.7924762228974652E-2</v>
      </c>
      <c r="G66" s="102">
        <f>SUM($E$6:E66)</f>
        <v>217719</v>
      </c>
      <c r="H66" s="115">
        <f t="shared" si="6"/>
        <v>0.91502023627904627</v>
      </c>
      <c r="I66" s="79"/>
      <c r="J66" s="79"/>
      <c r="K66" s="113"/>
    </row>
    <row r="67" spans="1:11" s="81" customFormat="1" ht="25" customHeight="1">
      <c r="A67" s="79"/>
      <c r="B67" s="99">
        <f>'인원 입력 기능'!B66</f>
        <v>67</v>
      </c>
      <c r="C67" s="83">
        <f t="shared" si="0"/>
        <v>8</v>
      </c>
      <c r="D67" s="145">
        <f t="shared" si="7"/>
        <v>7.8032604995397996</v>
      </c>
      <c r="E67" s="101">
        <f>'인원 입력 기능'!E66</f>
        <v>3306</v>
      </c>
      <c r="F67" s="114">
        <f t="shared" si="5"/>
        <v>1.3894317451111419E-2</v>
      </c>
      <c r="G67" s="102">
        <f>SUM($E$6:E67)</f>
        <v>221025</v>
      </c>
      <c r="H67" s="115">
        <f t="shared" si="6"/>
        <v>0.92891455373015774</v>
      </c>
      <c r="I67" s="79"/>
      <c r="J67" s="79"/>
      <c r="K67" s="113"/>
    </row>
    <row r="68" spans="1:11" s="81" customFormat="1" ht="25" customHeight="1">
      <c r="A68" s="79"/>
      <c r="B68" s="99">
        <f>'인원 입력 기능'!B67</f>
        <v>66</v>
      </c>
      <c r="C68" s="83">
        <f t="shared" si="0"/>
        <v>8</v>
      </c>
      <c r="D68" s="145">
        <f t="shared" si="7"/>
        <v>5.3522121215941905</v>
      </c>
      <c r="E68" s="101">
        <f>'인원 입력 기능'!E67</f>
        <v>8358</v>
      </c>
      <c r="F68" s="114">
        <f t="shared" si="5"/>
        <v>3.5126650107800736E-2</v>
      </c>
      <c r="G68" s="102">
        <f>SUM($E$6:E68)</f>
        <v>229383</v>
      </c>
      <c r="H68" s="115">
        <f t="shared" si="6"/>
        <v>0.96404120383795844</v>
      </c>
      <c r="I68" s="79"/>
      <c r="J68" s="79"/>
      <c r="K68" s="113"/>
    </row>
    <row r="69" spans="1:11" s="81" customFormat="1" ht="25" customHeight="1">
      <c r="A69" s="79"/>
      <c r="B69" s="99">
        <f>'인원 입력 기능'!B68</f>
        <v>65</v>
      </c>
      <c r="C69" s="83">
        <f t="shared" si="0"/>
        <v>9</v>
      </c>
      <c r="D69" s="145">
        <f t="shared" si="7"/>
        <v>3.2390654747645353</v>
      </c>
      <c r="E69" s="101">
        <f>'인원 입력 기능'!E68</f>
        <v>1698</v>
      </c>
      <c r="F69" s="114">
        <f t="shared" si="5"/>
        <v>7.1362828287922534E-3</v>
      </c>
      <c r="G69" s="102">
        <f>SUM($E$6:E69)</f>
        <v>231081</v>
      </c>
      <c r="H69" s="115">
        <f t="shared" si="6"/>
        <v>0.97117748666675074</v>
      </c>
      <c r="I69" s="79"/>
      <c r="J69" s="79"/>
      <c r="K69" s="113"/>
    </row>
    <row r="70" spans="1:11" s="81" customFormat="1" ht="25" customHeight="1">
      <c r="A70" s="79"/>
      <c r="B70" s="99">
        <f>'인원 입력 기능'!B69</f>
        <v>64</v>
      </c>
      <c r="C70" s="83">
        <f t="shared" ref="C70:C91" si="8">IF(ROUND(B70,0)&gt;=$N$6,1,IF(ROUND(B70,0)&gt;=$N$7,2,IF(ROUND(B70,0)&gt;=$N$8,3,IF(ROUND(B70,0)&gt;=$N$9,4,IF(ROUND(B70,0)&gt;=$N$10,5,IF(ROUND(B70,0)&gt;=$N$11,6,IF(ROUND(B70,0)&gt;=$N$12,7,IF(ROUND(B70,0)&gt;=$N$13,8,9))))))))</f>
        <v>9</v>
      </c>
      <c r="D70" s="145">
        <f t="shared" si="7"/>
        <v>2.6288250349879583</v>
      </c>
      <c r="E70" s="101">
        <f>'인원 입력 기능'!E69</f>
        <v>1206</v>
      </c>
      <c r="F70" s="114">
        <f t="shared" ref="F70:F101" si="9">E70/$H$2</f>
        <v>5.0685259667393743E-3</v>
      </c>
      <c r="G70" s="102">
        <f>SUM($E$6:E70)</f>
        <v>232287</v>
      </c>
      <c r="H70" s="115">
        <f t="shared" ref="H70:H101" si="10">G70/$H$2</f>
        <v>0.97624601263349009</v>
      </c>
      <c r="I70" s="79"/>
      <c r="J70" s="79"/>
      <c r="K70" s="113"/>
    </row>
    <row r="71" spans="1:11" s="81" customFormat="1" ht="25" customHeight="1">
      <c r="A71" s="79"/>
      <c r="B71" s="99">
        <f>'인원 입력 기능'!B70</f>
        <v>63</v>
      </c>
      <c r="C71" s="83">
        <f t="shared" si="8"/>
        <v>9</v>
      </c>
      <c r="D71" s="145">
        <f t="shared" ref="D71:D102" si="11">100*(1-(G70+G71)/2/$H$2)</f>
        <v>2.0414896254922432</v>
      </c>
      <c r="E71" s="101">
        <f>'인원 입력 기능'!E70</f>
        <v>1589</v>
      </c>
      <c r="F71" s="114">
        <f t="shared" si="9"/>
        <v>6.678182223174847E-3</v>
      </c>
      <c r="G71" s="102">
        <f>SUM($E$6:E71)</f>
        <v>233876</v>
      </c>
      <c r="H71" s="115">
        <f t="shared" si="10"/>
        <v>0.98292419485666493</v>
      </c>
      <c r="I71" s="79"/>
      <c r="J71" s="79"/>
      <c r="K71" s="113"/>
    </row>
    <row r="72" spans="1:11" s="81" customFormat="1" ht="25" customHeight="1">
      <c r="A72" s="79"/>
      <c r="B72" s="99">
        <f>'인원 입력 기능'!B71</f>
        <v>62</v>
      </c>
      <c r="C72" s="83">
        <f t="shared" si="8"/>
        <v>9</v>
      </c>
      <c r="D72" s="145">
        <f t="shared" si="11"/>
        <v>1.552288611787056</v>
      </c>
      <c r="E72" s="101">
        <f>'인원 입력 기능'!E71</f>
        <v>739</v>
      </c>
      <c r="F72" s="114">
        <f t="shared" si="9"/>
        <v>3.1058380509290198E-3</v>
      </c>
      <c r="G72" s="102">
        <f>SUM($E$6:E72)</f>
        <v>234615</v>
      </c>
      <c r="H72" s="115">
        <f t="shared" si="10"/>
        <v>0.98603003290759395</v>
      </c>
      <c r="I72" s="79"/>
      <c r="J72" s="79"/>
      <c r="K72" s="113"/>
    </row>
    <row r="73" spans="1:11" s="81" customFormat="1" ht="25" customHeight="1">
      <c r="A73" s="79"/>
      <c r="B73" s="99">
        <f>'인원 입력 기능'!B72</f>
        <v>61</v>
      </c>
      <c r="C73" s="83">
        <f t="shared" si="8"/>
        <v>9</v>
      </c>
      <c r="D73" s="145">
        <f t="shared" si="11"/>
        <v>1.2711241116420635</v>
      </c>
      <c r="E73" s="101">
        <f>'인원 입력 기능'!E72</f>
        <v>599</v>
      </c>
      <c r="F73" s="114">
        <f t="shared" si="9"/>
        <v>2.5174519519708832E-3</v>
      </c>
      <c r="G73" s="102">
        <f>SUM($E$6:E73)</f>
        <v>235214</v>
      </c>
      <c r="H73" s="115">
        <f t="shared" si="10"/>
        <v>0.9885474848595649</v>
      </c>
      <c r="I73" s="79"/>
      <c r="J73" s="79"/>
      <c r="K73" s="113"/>
    </row>
    <row r="74" spans="1:11" s="81" customFormat="1" ht="25" customHeight="1">
      <c r="A74" s="79"/>
      <c r="B74" s="99">
        <f>'인원 입력 기능'!B73</f>
        <v>60</v>
      </c>
      <c r="C74" s="83">
        <f t="shared" si="8"/>
        <v>9</v>
      </c>
      <c r="D74" s="145">
        <f t="shared" si="11"/>
        <v>1.0437549119732381</v>
      </c>
      <c r="E74" s="101">
        <f>'인원 입력 기능'!E73</f>
        <v>483</v>
      </c>
      <c r="F74" s="114">
        <f t="shared" si="9"/>
        <v>2.0299320414055703E-3</v>
      </c>
      <c r="G74" s="102">
        <f>SUM($E$6:E74)</f>
        <v>235697</v>
      </c>
      <c r="H74" s="115">
        <f t="shared" si="10"/>
        <v>0.99057741690097045</v>
      </c>
      <c r="I74" s="79"/>
      <c r="J74" s="79"/>
      <c r="K74" s="113"/>
    </row>
    <row r="75" spans="1:11" s="81" customFormat="1" ht="25" customHeight="1">
      <c r="A75" s="79"/>
      <c r="B75" s="99">
        <f>'인원 입력 기능'!B74</f>
        <v>59</v>
      </c>
      <c r="C75" s="83">
        <f t="shared" si="8"/>
        <v>9</v>
      </c>
      <c r="D75" s="145">
        <f t="shared" si="11"/>
        <v>0.89224549149151677</v>
      </c>
      <c r="E75" s="101">
        <f>'인원 입력 기능'!E74</f>
        <v>238</v>
      </c>
      <c r="F75" s="114">
        <f t="shared" si="9"/>
        <v>1.0002563682288317E-3</v>
      </c>
      <c r="G75" s="102">
        <f>SUM($E$6:E75)</f>
        <v>235935</v>
      </c>
      <c r="H75" s="115">
        <f t="shared" si="10"/>
        <v>0.99157767326919921</v>
      </c>
      <c r="I75" s="79"/>
      <c r="J75" s="79"/>
      <c r="K75" s="113"/>
    </row>
    <row r="76" spans="1:11" s="81" customFormat="1" ht="25" customHeight="1">
      <c r="A76" s="79"/>
      <c r="B76" s="99">
        <f>'인원 입력 기능'!B75</f>
        <v>58</v>
      </c>
      <c r="C76" s="83">
        <f t="shared" si="8"/>
        <v>9</v>
      </c>
      <c r="D76" s="145">
        <f t="shared" si="11"/>
        <v>0.80251661140040564</v>
      </c>
      <c r="E76" s="101">
        <f>'인원 입력 기능'!E75</f>
        <v>189</v>
      </c>
      <c r="F76" s="114">
        <f t="shared" si="9"/>
        <v>7.9432123359348403E-4</v>
      </c>
      <c r="G76" s="102">
        <f>SUM($E$6:E76)</f>
        <v>236124</v>
      </c>
      <c r="H76" s="115">
        <f t="shared" si="10"/>
        <v>0.99237199450279279</v>
      </c>
      <c r="I76" s="79"/>
      <c r="J76" s="79"/>
      <c r="K76" s="113"/>
    </row>
    <row r="77" spans="1:11" s="81" customFormat="1" ht="25" customHeight="1">
      <c r="A77" s="79"/>
      <c r="B77" s="99">
        <f>'인원 입력 기능'!B76</f>
        <v>57</v>
      </c>
      <c r="C77" s="83">
        <f t="shared" si="8"/>
        <v>9</v>
      </c>
      <c r="D77" s="145">
        <f t="shared" si="11"/>
        <v>0.72623655642832796</v>
      </c>
      <c r="E77" s="101">
        <f>'인원 입력 기능'!E76</f>
        <v>174</v>
      </c>
      <c r="F77" s="114">
        <f t="shared" si="9"/>
        <v>7.3127986584796943E-4</v>
      </c>
      <c r="G77" s="102">
        <f>SUM($E$6:E77)</f>
        <v>236298</v>
      </c>
      <c r="H77" s="115">
        <f t="shared" si="10"/>
        <v>0.99310327436864065</v>
      </c>
      <c r="I77" s="79"/>
      <c r="J77" s="79"/>
      <c r="K77" s="113"/>
    </row>
    <row r="78" spans="1:11" s="81" customFormat="1" ht="25" customHeight="1">
      <c r="A78" s="79"/>
      <c r="B78" s="99">
        <f>'인원 입력 기능'!B77</f>
        <v>56</v>
      </c>
      <c r="C78" s="83">
        <f t="shared" si="8"/>
        <v>9</v>
      </c>
      <c r="D78" s="145">
        <f t="shared" si="11"/>
        <v>0.67790484115676231</v>
      </c>
      <c r="E78" s="101">
        <f>'인원 입력 기능'!E77</f>
        <v>56</v>
      </c>
      <c r="F78" s="114">
        <f t="shared" si="9"/>
        <v>2.3535443958325452E-4</v>
      </c>
      <c r="G78" s="102">
        <f>SUM($E$6:E78)</f>
        <v>236354</v>
      </c>
      <c r="H78" s="115">
        <f t="shared" si="10"/>
        <v>0.99333862880822399</v>
      </c>
      <c r="I78" s="79"/>
      <c r="J78" s="79"/>
      <c r="K78" s="113"/>
    </row>
    <row r="79" spans="1:11" s="81" customFormat="1" ht="25" customHeight="1">
      <c r="A79" s="79"/>
      <c r="B79" s="99">
        <f>'인원 입력 기능'!B78</f>
        <v>55</v>
      </c>
      <c r="C79" s="83">
        <f t="shared" si="8"/>
        <v>9</v>
      </c>
      <c r="D79" s="145">
        <f t="shared" si="11"/>
        <v>0.65352884562850377</v>
      </c>
      <c r="E79" s="101">
        <f>'인원 입력 기능'!E78</f>
        <v>60</v>
      </c>
      <c r="F79" s="114">
        <f t="shared" si="9"/>
        <v>2.5216547098205842E-4</v>
      </c>
      <c r="G79" s="102">
        <f>SUM($E$6:E79)</f>
        <v>236414</v>
      </c>
      <c r="H79" s="115">
        <f t="shared" si="10"/>
        <v>0.99359079427920605</v>
      </c>
      <c r="I79" s="79"/>
      <c r="J79" s="79"/>
      <c r="K79" s="113"/>
    </row>
    <row r="80" spans="1:11" s="81" customFormat="1" ht="25" customHeight="1">
      <c r="A80" s="79"/>
      <c r="B80" s="99">
        <f>'인원 입력 기능'!B79</f>
        <v>54</v>
      </c>
      <c r="C80" s="83">
        <f t="shared" si="8"/>
        <v>9</v>
      </c>
      <c r="D80" s="145">
        <f t="shared" si="11"/>
        <v>0.62263857543319867</v>
      </c>
      <c r="E80" s="101">
        <f>'인원 입력 기능'!E79</f>
        <v>87</v>
      </c>
      <c r="F80" s="114">
        <f t="shared" si="9"/>
        <v>3.6563993292398471E-4</v>
      </c>
      <c r="G80" s="102">
        <f>SUM($E$6:E80)</f>
        <v>236501</v>
      </c>
      <c r="H80" s="115">
        <f t="shared" si="10"/>
        <v>0.99395643421212998</v>
      </c>
      <c r="I80" s="79"/>
      <c r="J80" s="79"/>
      <c r="K80" s="113"/>
    </row>
    <row r="81" spans="1:11" s="81" customFormat="1" ht="25" customHeight="1">
      <c r="A81" s="79"/>
      <c r="B81" s="99">
        <f>'인원 입력 기능'!B80</f>
        <v>53</v>
      </c>
      <c r="C81" s="83">
        <f t="shared" si="8"/>
        <v>9</v>
      </c>
      <c r="D81" s="145">
        <f t="shared" si="11"/>
        <v>0.53227928166462712</v>
      </c>
      <c r="E81" s="101">
        <f>'인원 입력 기능'!E80</f>
        <v>343</v>
      </c>
      <c r="F81" s="114">
        <f t="shared" si="9"/>
        <v>1.4415459424474339E-3</v>
      </c>
      <c r="G81" s="102">
        <f>SUM($E$6:E81)</f>
        <v>236844</v>
      </c>
      <c r="H81" s="115">
        <f t="shared" si="10"/>
        <v>0.99539798015457748</v>
      </c>
      <c r="I81" s="79"/>
      <c r="J81" s="79"/>
      <c r="K81" s="113"/>
    </row>
    <row r="82" spans="1:11" s="81" customFormat="1" ht="25" customHeight="1" thickBot="1">
      <c r="A82" s="79"/>
      <c r="B82" s="153">
        <f>'인원 입력 기능'!B81</f>
        <v>52</v>
      </c>
      <c r="C82" s="154">
        <f t="shared" si="8"/>
        <v>9</v>
      </c>
      <c r="D82" s="155">
        <f t="shared" si="11"/>
        <v>0.23010099227113168</v>
      </c>
      <c r="E82" s="156">
        <f>'인원 입력 기능'!E81</f>
        <v>1095</v>
      </c>
      <c r="F82" s="157">
        <f t="shared" si="9"/>
        <v>4.6020198454225659E-3</v>
      </c>
      <c r="G82" s="158">
        <f>SUM($E$6:E82)</f>
        <v>237939</v>
      </c>
      <c r="H82" s="159">
        <f t="shared" si="10"/>
        <v>1</v>
      </c>
      <c r="I82" s="79"/>
      <c r="J82" s="79"/>
      <c r="K82" s="113"/>
    </row>
    <row r="83" spans="1:11" s="81" customFormat="1" ht="25" hidden="1" customHeight="1">
      <c r="A83" s="79"/>
      <c r="B83" s="136">
        <f>'인원 입력 기능'!B82</f>
        <v>0</v>
      </c>
      <c r="C83" s="85">
        <f t="shared" si="8"/>
        <v>9</v>
      </c>
      <c r="D83" s="152">
        <f t="shared" si="11"/>
        <v>0</v>
      </c>
      <c r="E83" s="138">
        <f>'인원 입력 기능'!E82</f>
        <v>0</v>
      </c>
      <c r="F83" s="114">
        <f t="shared" si="9"/>
        <v>0</v>
      </c>
      <c r="G83" s="139">
        <f>SUM($E$6:E83)</f>
        <v>237939</v>
      </c>
      <c r="H83" s="115">
        <f t="shared" si="10"/>
        <v>1</v>
      </c>
      <c r="I83" s="79"/>
      <c r="J83" s="79"/>
      <c r="K83" s="113"/>
    </row>
    <row r="84" spans="1:11" s="81" customFormat="1" ht="25" hidden="1" customHeight="1">
      <c r="A84" s="79"/>
      <c r="B84" s="99">
        <f>'인원 입력 기능'!B83</f>
        <v>0</v>
      </c>
      <c r="C84" s="83">
        <f t="shared" si="8"/>
        <v>9</v>
      </c>
      <c r="D84" s="145">
        <f t="shared" si="11"/>
        <v>0</v>
      </c>
      <c r="E84" s="101">
        <f>'인원 입력 기능'!E83</f>
        <v>0</v>
      </c>
      <c r="F84" s="114">
        <f t="shared" si="9"/>
        <v>0</v>
      </c>
      <c r="G84" s="102">
        <f>SUM($E$6:E84)</f>
        <v>237939</v>
      </c>
      <c r="H84" s="115">
        <f t="shared" si="10"/>
        <v>1</v>
      </c>
      <c r="I84" s="79"/>
      <c r="J84" s="79"/>
      <c r="K84" s="113"/>
    </row>
    <row r="85" spans="1:11" s="81" customFormat="1" ht="25" hidden="1" customHeight="1">
      <c r="A85" s="79"/>
      <c r="B85" s="99">
        <f>'인원 입력 기능'!B84</f>
        <v>0</v>
      </c>
      <c r="C85" s="83">
        <f t="shared" si="8"/>
        <v>9</v>
      </c>
      <c r="D85" s="145">
        <f t="shared" si="11"/>
        <v>0</v>
      </c>
      <c r="E85" s="101">
        <f>'인원 입력 기능'!E84</f>
        <v>0</v>
      </c>
      <c r="F85" s="114">
        <f t="shared" si="9"/>
        <v>0</v>
      </c>
      <c r="G85" s="102">
        <f>SUM($E$6:E85)</f>
        <v>237939</v>
      </c>
      <c r="H85" s="115">
        <f t="shared" si="10"/>
        <v>1</v>
      </c>
      <c r="I85" s="79"/>
      <c r="J85" s="79"/>
      <c r="K85" s="113"/>
    </row>
    <row r="86" spans="1:11" s="81" customFormat="1" ht="25" hidden="1" customHeight="1">
      <c r="A86" s="79"/>
      <c r="B86" s="99">
        <f>'인원 입력 기능'!B85</f>
        <v>0</v>
      </c>
      <c r="C86" s="83">
        <f t="shared" si="8"/>
        <v>9</v>
      </c>
      <c r="D86" s="145">
        <f t="shared" si="11"/>
        <v>0</v>
      </c>
      <c r="E86" s="101">
        <f>'인원 입력 기능'!E85</f>
        <v>0</v>
      </c>
      <c r="F86" s="114">
        <f t="shared" si="9"/>
        <v>0</v>
      </c>
      <c r="G86" s="102">
        <f>SUM($E$6:E86)</f>
        <v>237939</v>
      </c>
      <c r="H86" s="115">
        <f t="shared" si="10"/>
        <v>1</v>
      </c>
      <c r="I86" s="79"/>
      <c r="J86" s="79"/>
      <c r="K86" s="113"/>
    </row>
    <row r="87" spans="1:11" s="81" customFormat="1" ht="25" hidden="1" customHeight="1">
      <c r="A87" s="79"/>
      <c r="B87" s="99">
        <f>'인원 입력 기능'!B86</f>
        <v>0</v>
      </c>
      <c r="C87" s="83">
        <f t="shared" si="8"/>
        <v>9</v>
      </c>
      <c r="D87" s="145">
        <f t="shared" si="11"/>
        <v>0</v>
      </c>
      <c r="E87" s="101">
        <f>'인원 입력 기능'!E86</f>
        <v>0</v>
      </c>
      <c r="F87" s="114">
        <f t="shared" si="9"/>
        <v>0</v>
      </c>
      <c r="G87" s="102">
        <f>SUM($E$6:E87)</f>
        <v>237939</v>
      </c>
      <c r="H87" s="115">
        <f t="shared" si="10"/>
        <v>1</v>
      </c>
      <c r="I87" s="79"/>
      <c r="J87" s="79"/>
      <c r="K87" s="113"/>
    </row>
    <row r="88" spans="1:11" s="81" customFormat="1" ht="25" hidden="1" customHeight="1">
      <c r="A88" s="79"/>
      <c r="B88" s="99">
        <f>'인원 입력 기능'!B87</f>
        <v>0</v>
      </c>
      <c r="C88" s="83">
        <f t="shared" si="8"/>
        <v>9</v>
      </c>
      <c r="D88" s="145">
        <f t="shared" si="11"/>
        <v>0</v>
      </c>
      <c r="E88" s="101">
        <f>'인원 입력 기능'!E87</f>
        <v>0</v>
      </c>
      <c r="F88" s="114">
        <f t="shared" si="9"/>
        <v>0</v>
      </c>
      <c r="G88" s="102">
        <f>SUM($E$6:E88)</f>
        <v>237939</v>
      </c>
      <c r="H88" s="115">
        <f t="shared" si="10"/>
        <v>1</v>
      </c>
      <c r="I88" s="79"/>
      <c r="J88" s="79"/>
      <c r="K88" s="113"/>
    </row>
    <row r="89" spans="1:11" s="81" customFormat="1" ht="25" hidden="1" customHeight="1">
      <c r="A89" s="79"/>
      <c r="B89" s="99">
        <f>'인원 입력 기능'!B88</f>
        <v>0</v>
      </c>
      <c r="C89" s="83">
        <f t="shared" si="8"/>
        <v>9</v>
      </c>
      <c r="D89" s="145">
        <f t="shared" si="11"/>
        <v>0</v>
      </c>
      <c r="E89" s="101">
        <f>'인원 입력 기능'!E88</f>
        <v>0</v>
      </c>
      <c r="F89" s="114">
        <f t="shared" si="9"/>
        <v>0</v>
      </c>
      <c r="G89" s="102">
        <f>SUM($E$6:E89)</f>
        <v>237939</v>
      </c>
      <c r="H89" s="115">
        <f t="shared" si="10"/>
        <v>1</v>
      </c>
      <c r="I89" s="79"/>
      <c r="J89" s="79"/>
      <c r="K89" s="113"/>
    </row>
    <row r="90" spans="1:11" s="81" customFormat="1" ht="25" hidden="1" customHeight="1">
      <c r="A90" s="79"/>
      <c r="B90" s="99">
        <f>'인원 입력 기능'!B89</f>
        <v>0</v>
      </c>
      <c r="C90" s="83">
        <f t="shared" si="8"/>
        <v>9</v>
      </c>
      <c r="D90" s="145">
        <f t="shared" si="11"/>
        <v>0</v>
      </c>
      <c r="E90" s="101">
        <f>'인원 입력 기능'!E89</f>
        <v>0</v>
      </c>
      <c r="F90" s="114">
        <f t="shared" si="9"/>
        <v>0</v>
      </c>
      <c r="G90" s="102">
        <f>SUM($E$6:E90)</f>
        <v>237939</v>
      </c>
      <c r="H90" s="115">
        <f t="shared" si="10"/>
        <v>1</v>
      </c>
      <c r="I90" s="79"/>
      <c r="J90" s="79"/>
      <c r="K90" s="113"/>
    </row>
    <row r="91" spans="1:11" s="81" customFormat="1" ht="25" hidden="1" customHeight="1">
      <c r="A91" s="79"/>
      <c r="B91" s="99">
        <f>'인원 입력 기능'!B90</f>
        <v>0</v>
      </c>
      <c r="C91" s="83">
        <f t="shared" si="8"/>
        <v>9</v>
      </c>
      <c r="D91" s="145">
        <f t="shared" si="11"/>
        <v>0</v>
      </c>
      <c r="E91" s="101">
        <f>'인원 입력 기능'!E90</f>
        <v>0</v>
      </c>
      <c r="F91" s="114">
        <f t="shared" si="9"/>
        <v>0</v>
      </c>
      <c r="G91" s="102">
        <f>SUM($E$6:E91)</f>
        <v>237939</v>
      </c>
      <c r="H91" s="115">
        <f t="shared" si="10"/>
        <v>1</v>
      </c>
      <c r="I91" s="79"/>
      <c r="J91" s="79"/>
      <c r="K91" s="113"/>
    </row>
    <row r="92" spans="1:11" s="81" customFormat="1" ht="25" hidden="1" customHeight="1">
      <c r="A92" s="79"/>
      <c r="B92" s="99">
        <f>'인원 입력 기능'!B91</f>
        <v>0</v>
      </c>
      <c r="C92" s="83">
        <f t="shared" ref="C92:C96" si="12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45">
        <f t="shared" si="11"/>
        <v>0</v>
      </c>
      <c r="E92" s="101">
        <f>'인원 입력 기능'!E91</f>
        <v>0</v>
      </c>
      <c r="F92" s="114">
        <f t="shared" si="9"/>
        <v>0</v>
      </c>
      <c r="G92" s="102">
        <f>SUM($E$6:E92)</f>
        <v>237939</v>
      </c>
      <c r="H92" s="115">
        <f t="shared" si="10"/>
        <v>1</v>
      </c>
      <c r="I92" s="79"/>
      <c r="J92" s="79"/>
      <c r="K92" s="113"/>
    </row>
    <row r="93" spans="1:11" s="81" customFormat="1" ht="25" hidden="1" customHeight="1">
      <c r="A93" s="79"/>
      <c r="B93" s="99">
        <f>'인원 입력 기능'!B92</f>
        <v>0</v>
      </c>
      <c r="C93" s="83">
        <f t="shared" si="12"/>
        <v>9</v>
      </c>
      <c r="D93" s="145">
        <f t="shared" si="11"/>
        <v>0</v>
      </c>
      <c r="E93" s="101">
        <f>'인원 입력 기능'!E92</f>
        <v>0</v>
      </c>
      <c r="F93" s="114">
        <f t="shared" si="9"/>
        <v>0</v>
      </c>
      <c r="G93" s="102">
        <f>SUM($E$6:E93)</f>
        <v>237939</v>
      </c>
      <c r="H93" s="115">
        <f t="shared" si="10"/>
        <v>1</v>
      </c>
      <c r="I93" s="79"/>
      <c r="J93" s="79"/>
    </row>
    <row r="94" spans="1:11" s="81" customFormat="1" ht="25" hidden="1" customHeight="1">
      <c r="A94" s="79"/>
      <c r="B94" s="99">
        <f>'인원 입력 기능'!B93</f>
        <v>0</v>
      </c>
      <c r="C94" s="83">
        <f t="shared" si="12"/>
        <v>9</v>
      </c>
      <c r="D94" s="145">
        <f t="shared" si="11"/>
        <v>0</v>
      </c>
      <c r="E94" s="101">
        <f>'인원 입력 기능'!E93</f>
        <v>0</v>
      </c>
      <c r="F94" s="114">
        <f t="shared" si="9"/>
        <v>0</v>
      </c>
      <c r="G94" s="102">
        <f>SUM($E$6:E94)</f>
        <v>237939</v>
      </c>
      <c r="H94" s="115">
        <f t="shared" si="10"/>
        <v>1</v>
      </c>
      <c r="I94" s="79"/>
      <c r="J94" s="79"/>
    </row>
    <row r="95" spans="1:11" s="81" customFormat="1" ht="25" hidden="1" customHeight="1">
      <c r="A95" s="79"/>
      <c r="B95" s="99">
        <f>'인원 입력 기능'!B94</f>
        <v>0</v>
      </c>
      <c r="C95" s="83">
        <f t="shared" si="12"/>
        <v>9</v>
      </c>
      <c r="D95" s="145">
        <f t="shared" si="11"/>
        <v>0</v>
      </c>
      <c r="E95" s="101">
        <f>'인원 입력 기능'!E94</f>
        <v>0</v>
      </c>
      <c r="F95" s="114">
        <f t="shared" si="9"/>
        <v>0</v>
      </c>
      <c r="G95" s="102">
        <f>SUM($E$6:E95)</f>
        <v>237939</v>
      </c>
      <c r="H95" s="115">
        <f t="shared" si="10"/>
        <v>1</v>
      </c>
      <c r="I95" s="79"/>
      <c r="J95" s="79"/>
    </row>
    <row r="96" spans="1:11" s="81" customFormat="1" ht="25" hidden="1" customHeight="1">
      <c r="A96" s="79"/>
      <c r="B96" s="99">
        <f>'인원 입력 기능'!B95</f>
        <v>0</v>
      </c>
      <c r="C96" s="83">
        <f t="shared" si="12"/>
        <v>9</v>
      </c>
      <c r="D96" s="145">
        <f t="shared" si="11"/>
        <v>0</v>
      </c>
      <c r="E96" s="101">
        <f>'인원 입력 기능'!E95</f>
        <v>0</v>
      </c>
      <c r="F96" s="114">
        <f t="shared" si="9"/>
        <v>0</v>
      </c>
      <c r="G96" s="102">
        <f>SUM($E$6:E96)</f>
        <v>237939</v>
      </c>
      <c r="H96" s="115">
        <f t="shared" si="10"/>
        <v>1</v>
      </c>
      <c r="I96" s="79"/>
      <c r="J96" s="79"/>
    </row>
    <row r="97" spans="1:10" s="81" customFormat="1" ht="25" hidden="1" customHeight="1">
      <c r="A97" s="79"/>
      <c r="B97" s="99">
        <f>'인원 입력 기능'!B96</f>
        <v>0</v>
      </c>
      <c r="C97" s="83">
        <f t="shared" ref="C97:C117" si="13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45">
        <f t="shared" si="11"/>
        <v>0</v>
      </c>
      <c r="E97" s="101">
        <f>'인원 입력 기능'!E96</f>
        <v>0</v>
      </c>
      <c r="F97" s="114">
        <f t="shared" si="9"/>
        <v>0</v>
      </c>
      <c r="G97" s="102">
        <f>SUM($E$6:E97)</f>
        <v>237939</v>
      </c>
      <c r="H97" s="115">
        <f t="shared" si="10"/>
        <v>1</v>
      </c>
      <c r="I97" s="79"/>
      <c r="J97" s="79"/>
    </row>
    <row r="98" spans="1:10" s="81" customFormat="1" ht="25" hidden="1" customHeight="1">
      <c r="A98" s="79"/>
      <c r="B98" s="99">
        <f>'인원 입력 기능'!B97</f>
        <v>0</v>
      </c>
      <c r="C98" s="83">
        <f t="shared" si="13"/>
        <v>9</v>
      </c>
      <c r="D98" s="145">
        <f t="shared" si="11"/>
        <v>0</v>
      </c>
      <c r="E98" s="101">
        <f>'인원 입력 기능'!E97</f>
        <v>0</v>
      </c>
      <c r="F98" s="114">
        <f t="shared" si="9"/>
        <v>0</v>
      </c>
      <c r="G98" s="102">
        <f>SUM($E$6:E98)</f>
        <v>237939</v>
      </c>
      <c r="H98" s="115">
        <f t="shared" si="10"/>
        <v>1</v>
      </c>
      <c r="I98" s="79"/>
      <c r="J98" s="79"/>
    </row>
    <row r="99" spans="1:10" s="81" customFormat="1" ht="25" hidden="1" customHeight="1">
      <c r="A99" s="79"/>
      <c r="B99" s="99">
        <f>'인원 입력 기능'!B98</f>
        <v>0</v>
      </c>
      <c r="C99" s="83">
        <f t="shared" si="13"/>
        <v>9</v>
      </c>
      <c r="D99" s="145">
        <f t="shared" si="11"/>
        <v>0</v>
      </c>
      <c r="E99" s="101">
        <f>'인원 입력 기능'!E98</f>
        <v>0</v>
      </c>
      <c r="F99" s="114">
        <f t="shared" si="9"/>
        <v>0</v>
      </c>
      <c r="G99" s="102">
        <f>SUM($E$6:E99)</f>
        <v>237939</v>
      </c>
      <c r="H99" s="115">
        <f t="shared" si="10"/>
        <v>1</v>
      </c>
      <c r="I99" s="79"/>
      <c r="J99" s="79"/>
    </row>
    <row r="100" spans="1:10" ht="25" hidden="1" customHeight="1">
      <c r="A100" s="2"/>
      <c r="B100" s="99">
        <f>'인원 입력 기능'!B99</f>
        <v>0</v>
      </c>
      <c r="C100" s="83">
        <f t="shared" si="13"/>
        <v>9</v>
      </c>
      <c r="D100" s="145">
        <f t="shared" si="11"/>
        <v>0</v>
      </c>
      <c r="E100" s="101">
        <f>'인원 입력 기능'!E99</f>
        <v>0</v>
      </c>
      <c r="F100" s="114">
        <f t="shared" si="9"/>
        <v>0</v>
      </c>
      <c r="G100" s="102">
        <f>SUM($E$6:E100)</f>
        <v>237939</v>
      </c>
      <c r="H100" s="115">
        <f t="shared" si="10"/>
        <v>1</v>
      </c>
      <c r="I100" s="2"/>
      <c r="J100" s="2"/>
    </row>
    <row r="101" spans="1:10" ht="25" hidden="1" customHeight="1">
      <c r="A101" s="2"/>
      <c r="B101" s="99">
        <f>'인원 입력 기능'!B100</f>
        <v>0</v>
      </c>
      <c r="C101" s="83">
        <f t="shared" si="13"/>
        <v>9</v>
      </c>
      <c r="D101" s="145">
        <f t="shared" si="11"/>
        <v>0</v>
      </c>
      <c r="E101" s="101">
        <f>'인원 입력 기능'!E100</f>
        <v>0</v>
      </c>
      <c r="F101" s="114">
        <f t="shared" si="9"/>
        <v>0</v>
      </c>
      <c r="G101" s="102">
        <f>SUM($E$6:E101)</f>
        <v>237939</v>
      </c>
      <c r="H101" s="115">
        <f t="shared" si="10"/>
        <v>1</v>
      </c>
      <c r="I101" s="2"/>
      <c r="J101" s="2"/>
    </row>
    <row r="102" spans="1:10" ht="25" hidden="1" customHeight="1">
      <c r="A102" s="2"/>
      <c r="B102" s="99">
        <f>'인원 입력 기능'!B101</f>
        <v>0</v>
      </c>
      <c r="C102" s="83">
        <f t="shared" si="13"/>
        <v>9</v>
      </c>
      <c r="D102" s="145">
        <f t="shared" si="11"/>
        <v>0</v>
      </c>
      <c r="E102" s="101">
        <f>'인원 입력 기능'!E101</f>
        <v>0</v>
      </c>
      <c r="F102" s="114">
        <f t="shared" ref="F102:F117" si="14">E102/$H$2</f>
        <v>0</v>
      </c>
      <c r="G102" s="102">
        <f>SUM($E$6:E102)</f>
        <v>237939</v>
      </c>
      <c r="H102" s="115">
        <f t="shared" ref="H102:H117" si="15">G102/$H$2</f>
        <v>1</v>
      </c>
      <c r="I102" s="2"/>
      <c r="J102" s="2"/>
    </row>
    <row r="103" spans="1:10" ht="25" hidden="1" customHeight="1">
      <c r="A103" s="2"/>
      <c r="B103" s="99">
        <f>'인원 입력 기능'!B102</f>
        <v>0</v>
      </c>
      <c r="C103" s="83">
        <f t="shared" si="13"/>
        <v>9</v>
      </c>
      <c r="D103" s="145">
        <f t="shared" ref="D103:D135" si="16">100*(1-(G102+G103)/2/$H$2)</f>
        <v>0</v>
      </c>
      <c r="E103" s="101">
        <f>'인원 입력 기능'!E102</f>
        <v>0</v>
      </c>
      <c r="F103" s="114">
        <f t="shared" si="14"/>
        <v>0</v>
      </c>
      <c r="G103" s="102">
        <f>SUM($E$6:E103)</f>
        <v>237939</v>
      </c>
      <c r="H103" s="115">
        <f t="shared" si="15"/>
        <v>1</v>
      </c>
      <c r="I103" s="2"/>
      <c r="J103" s="2"/>
    </row>
    <row r="104" spans="1:10" ht="25" hidden="1" customHeight="1" thickBot="1">
      <c r="A104" s="2"/>
      <c r="B104" s="103">
        <f>'인원 입력 기능'!B103</f>
        <v>0</v>
      </c>
      <c r="C104" s="84">
        <f t="shared" si="13"/>
        <v>9</v>
      </c>
      <c r="D104" s="146">
        <f t="shared" si="16"/>
        <v>0</v>
      </c>
      <c r="E104" s="104">
        <f>'인원 입력 기능'!E103</f>
        <v>0</v>
      </c>
      <c r="F104" s="120">
        <f t="shared" si="14"/>
        <v>0</v>
      </c>
      <c r="G104" s="105">
        <f>SUM($E$6:E104)</f>
        <v>237939</v>
      </c>
      <c r="H104" s="121">
        <f t="shared" si="15"/>
        <v>1</v>
      </c>
      <c r="I104" s="2"/>
      <c r="J104" s="2"/>
    </row>
    <row r="105" spans="1:10" ht="21" hidden="1" customHeight="1">
      <c r="A105" s="2"/>
      <c r="B105" s="136">
        <f>'인원 입력 기능'!B104</f>
        <v>0</v>
      </c>
      <c r="C105" s="85">
        <f t="shared" si="13"/>
        <v>9</v>
      </c>
      <c r="D105" s="137">
        <f t="shared" si="16"/>
        <v>0</v>
      </c>
      <c r="E105" s="138">
        <f>'인원 입력 기능'!E104</f>
        <v>0</v>
      </c>
      <c r="F105" s="114">
        <f t="shared" si="14"/>
        <v>0</v>
      </c>
      <c r="G105" s="139">
        <f>SUM($E$6:E105)</f>
        <v>237939</v>
      </c>
      <c r="H105" s="115">
        <f t="shared" si="15"/>
        <v>1</v>
      </c>
      <c r="I105" s="2"/>
      <c r="J105" s="2"/>
    </row>
    <row r="106" spans="1:10" ht="21" hidden="1" customHeight="1" thickBot="1">
      <c r="A106" s="2"/>
      <c r="B106" s="99">
        <f>'인원 입력 기능'!B105</f>
        <v>0</v>
      </c>
      <c r="C106" s="83">
        <f t="shared" si="13"/>
        <v>9</v>
      </c>
      <c r="D106" s="100">
        <f t="shared" si="16"/>
        <v>0</v>
      </c>
      <c r="E106" s="101">
        <f>'인원 입력 기능'!E105</f>
        <v>0</v>
      </c>
      <c r="F106" s="114">
        <f t="shared" si="14"/>
        <v>0</v>
      </c>
      <c r="G106" s="102">
        <f>SUM($E$6:E106)</f>
        <v>237939</v>
      </c>
      <c r="H106" s="115">
        <f t="shared" si="15"/>
        <v>1</v>
      </c>
      <c r="I106" s="2"/>
      <c r="J106" s="2"/>
    </row>
    <row r="107" spans="1:10" ht="21" hidden="1" customHeight="1">
      <c r="A107" s="2"/>
      <c r="B107" s="99">
        <f>'인원 입력 기능'!B106</f>
        <v>0</v>
      </c>
      <c r="C107" s="83">
        <f t="shared" si="13"/>
        <v>9</v>
      </c>
      <c r="D107" s="100">
        <f t="shared" si="16"/>
        <v>0</v>
      </c>
      <c r="E107" s="101">
        <f>'인원 입력 기능'!E106</f>
        <v>0</v>
      </c>
      <c r="F107" s="114">
        <f t="shared" si="14"/>
        <v>0</v>
      </c>
      <c r="G107" s="102">
        <f>SUM($E$6:E107)</f>
        <v>237939</v>
      </c>
      <c r="H107" s="115">
        <f t="shared" si="15"/>
        <v>1</v>
      </c>
      <c r="I107" s="2"/>
      <c r="J107" s="2"/>
    </row>
    <row r="108" spans="1:10" ht="21" hidden="1" customHeight="1">
      <c r="A108" s="2"/>
      <c r="B108" s="99">
        <f>'인원 입력 기능'!B107</f>
        <v>0</v>
      </c>
      <c r="C108" s="83">
        <f t="shared" si="13"/>
        <v>9</v>
      </c>
      <c r="D108" s="100">
        <f t="shared" si="16"/>
        <v>0</v>
      </c>
      <c r="E108" s="101">
        <f>'인원 입력 기능'!E107</f>
        <v>0</v>
      </c>
      <c r="F108" s="114">
        <f t="shared" si="14"/>
        <v>0</v>
      </c>
      <c r="G108" s="102">
        <f>SUM($E$6:E108)</f>
        <v>237939</v>
      </c>
      <c r="H108" s="115">
        <f t="shared" si="15"/>
        <v>1</v>
      </c>
      <c r="I108" s="2"/>
      <c r="J108" s="2"/>
    </row>
    <row r="109" spans="1:10" ht="21" hidden="1" customHeight="1">
      <c r="A109" s="2"/>
      <c r="B109" s="99">
        <f>'인원 입력 기능'!B108</f>
        <v>0</v>
      </c>
      <c r="C109" s="83">
        <f t="shared" si="13"/>
        <v>9</v>
      </c>
      <c r="D109" s="100">
        <f t="shared" si="16"/>
        <v>0</v>
      </c>
      <c r="E109" s="101">
        <f>'인원 입력 기능'!E108</f>
        <v>0</v>
      </c>
      <c r="F109" s="114">
        <f t="shared" si="14"/>
        <v>0</v>
      </c>
      <c r="G109" s="102">
        <f>SUM($E$6:E109)</f>
        <v>237939</v>
      </c>
      <c r="H109" s="115">
        <f t="shared" si="15"/>
        <v>1</v>
      </c>
      <c r="I109" s="2"/>
      <c r="J109" s="2"/>
    </row>
    <row r="110" spans="1:10" ht="21" hidden="1" customHeight="1">
      <c r="A110" s="2"/>
      <c r="B110" s="99">
        <f>'인원 입력 기능'!B109</f>
        <v>0</v>
      </c>
      <c r="C110" s="83">
        <f t="shared" si="13"/>
        <v>9</v>
      </c>
      <c r="D110" s="100">
        <f t="shared" si="16"/>
        <v>0</v>
      </c>
      <c r="E110" s="101">
        <f>'인원 입력 기능'!E109</f>
        <v>0</v>
      </c>
      <c r="F110" s="114">
        <f t="shared" si="14"/>
        <v>0</v>
      </c>
      <c r="G110" s="102">
        <f>SUM($E$6:E110)</f>
        <v>237939</v>
      </c>
      <c r="H110" s="115">
        <f t="shared" si="15"/>
        <v>1</v>
      </c>
      <c r="I110" s="2"/>
      <c r="J110" s="2"/>
    </row>
    <row r="111" spans="1:10" ht="21" hidden="1" customHeight="1">
      <c r="A111" s="2"/>
      <c r="B111" s="99">
        <f>'인원 입력 기능'!B110</f>
        <v>0</v>
      </c>
      <c r="C111" s="83">
        <f t="shared" si="13"/>
        <v>9</v>
      </c>
      <c r="D111" s="100">
        <f t="shared" si="16"/>
        <v>0</v>
      </c>
      <c r="E111" s="101">
        <f>'인원 입력 기능'!E110</f>
        <v>0</v>
      </c>
      <c r="F111" s="114">
        <f t="shared" si="14"/>
        <v>0</v>
      </c>
      <c r="G111" s="102">
        <f>SUM($E$6:E111)</f>
        <v>237939</v>
      </c>
      <c r="H111" s="115">
        <f t="shared" si="15"/>
        <v>1</v>
      </c>
      <c r="I111" s="2"/>
      <c r="J111" s="2"/>
    </row>
    <row r="112" spans="1:10" ht="21" hidden="1" customHeight="1">
      <c r="A112" s="2"/>
      <c r="B112" s="99">
        <f>'인원 입력 기능'!B111</f>
        <v>0</v>
      </c>
      <c r="C112" s="83">
        <f t="shared" si="13"/>
        <v>9</v>
      </c>
      <c r="D112" s="100">
        <f t="shared" si="16"/>
        <v>0</v>
      </c>
      <c r="E112" s="101">
        <f>'인원 입력 기능'!E111</f>
        <v>0</v>
      </c>
      <c r="F112" s="114">
        <f t="shared" si="14"/>
        <v>0</v>
      </c>
      <c r="G112" s="102">
        <f>SUM($E$6:E112)</f>
        <v>237939</v>
      </c>
      <c r="H112" s="115">
        <f t="shared" si="15"/>
        <v>1</v>
      </c>
      <c r="I112" s="2"/>
      <c r="J112" s="2"/>
    </row>
    <row r="113" spans="1:10" ht="21" hidden="1" customHeight="1">
      <c r="A113" s="2"/>
      <c r="B113" s="99">
        <f>'인원 입력 기능'!B112</f>
        <v>0</v>
      </c>
      <c r="C113" s="83">
        <f t="shared" si="13"/>
        <v>9</v>
      </c>
      <c r="D113" s="100">
        <f t="shared" si="16"/>
        <v>0</v>
      </c>
      <c r="E113" s="101">
        <f>'인원 입력 기능'!E112</f>
        <v>0</v>
      </c>
      <c r="F113" s="114">
        <f t="shared" si="14"/>
        <v>0</v>
      </c>
      <c r="G113" s="102">
        <f>SUM($E$6:E113)</f>
        <v>237939</v>
      </c>
      <c r="H113" s="115">
        <f t="shared" si="15"/>
        <v>1</v>
      </c>
      <c r="I113" s="2"/>
      <c r="J113" s="2"/>
    </row>
    <row r="114" spans="1:10" ht="21" hidden="1" customHeight="1">
      <c r="A114" s="2"/>
      <c r="B114" s="99">
        <f>'인원 입력 기능'!B113</f>
        <v>0</v>
      </c>
      <c r="C114" s="83">
        <f t="shared" si="13"/>
        <v>9</v>
      </c>
      <c r="D114" s="100">
        <f t="shared" si="16"/>
        <v>0</v>
      </c>
      <c r="E114" s="101">
        <f>'인원 입력 기능'!E113</f>
        <v>0</v>
      </c>
      <c r="F114" s="114">
        <f t="shared" si="14"/>
        <v>0</v>
      </c>
      <c r="G114" s="102">
        <f>SUM($E$6:E114)</f>
        <v>237939</v>
      </c>
      <c r="H114" s="115">
        <f t="shared" si="15"/>
        <v>1</v>
      </c>
      <c r="I114" s="2"/>
      <c r="J114" s="2"/>
    </row>
    <row r="115" spans="1:10" ht="21" hidden="1" customHeight="1">
      <c r="A115" s="2"/>
      <c r="B115" s="99">
        <f>'인원 입력 기능'!B114</f>
        <v>0</v>
      </c>
      <c r="C115" s="83">
        <f t="shared" si="13"/>
        <v>9</v>
      </c>
      <c r="D115" s="100">
        <f t="shared" si="16"/>
        <v>0</v>
      </c>
      <c r="E115" s="101">
        <f>'인원 입력 기능'!E114</f>
        <v>0</v>
      </c>
      <c r="F115" s="114">
        <f t="shared" si="14"/>
        <v>0</v>
      </c>
      <c r="G115" s="102">
        <f>SUM($E$6:E115)</f>
        <v>237939</v>
      </c>
      <c r="H115" s="115">
        <f t="shared" si="15"/>
        <v>1</v>
      </c>
      <c r="I115" s="2"/>
      <c r="J115" s="2"/>
    </row>
    <row r="116" spans="1:10" ht="21" hidden="1" customHeight="1">
      <c r="A116" s="2"/>
      <c r="B116" s="99">
        <f>'인원 입력 기능'!B115</f>
        <v>0</v>
      </c>
      <c r="C116" s="83">
        <f t="shared" si="13"/>
        <v>9</v>
      </c>
      <c r="D116" s="100">
        <f t="shared" si="16"/>
        <v>0</v>
      </c>
      <c r="E116" s="101">
        <f>'인원 입력 기능'!E115</f>
        <v>0</v>
      </c>
      <c r="F116" s="114">
        <f t="shared" si="14"/>
        <v>0</v>
      </c>
      <c r="G116" s="102">
        <f>SUM($E$6:E116)</f>
        <v>237939</v>
      </c>
      <c r="H116" s="115">
        <f t="shared" si="15"/>
        <v>1</v>
      </c>
      <c r="I116" s="2"/>
      <c r="J116" s="2"/>
    </row>
    <row r="117" spans="1:10" ht="21" hidden="1" customHeight="1" thickBot="1">
      <c r="A117" s="2"/>
      <c r="B117" s="99">
        <f>'인원 입력 기능'!B116</f>
        <v>0</v>
      </c>
      <c r="C117" s="83">
        <f t="shared" si="13"/>
        <v>9</v>
      </c>
      <c r="D117" s="100">
        <f t="shared" si="16"/>
        <v>0</v>
      </c>
      <c r="E117" s="101">
        <f>'인원 입력 기능'!E116</f>
        <v>0</v>
      </c>
      <c r="F117" s="114">
        <f t="shared" si="14"/>
        <v>0</v>
      </c>
      <c r="G117" s="102">
        <f>SUM($E$6:E117)</f>
        <v>237939</v>
      </c>
      <c r="H117" s="115">
        <f t="shared" si="15"/>
        <v>1</v>
      </c>
      <c r="I117" s="2"/>
      <c r="J117" s="2"/>
    </row>
    <row r="118" spans="1:10" ht="21" hidden="1" customHeight="1">
      <c r="A118" s="2"/>
      <c r="B118" s="74">
        <f>'인원 입력 기능'!B117</f>
        <v>0</v>
      </c>
      <c r="C118" s="56">
        <f t="shared" ref="C118:C140" si="17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75">
        <f t="shared" si="16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74">
        <f>'인원 입력 기능'!B118</f>
        <v>0</v>
      </c>
      <c r="C119" s="56">
        <f t="shared" si="17"/>
        <v>9</v>
      </c>
      <c r="D119" s="75">
        <f t="shared" si="16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74">
        <f>'인원 입력 기능'!B119</f>
        <v>0</v>
      </c>
      <c r="C120" s="56">
        <f t="shared" si="17"/>
        <v>9</v>
      </c>
      <c r="D120" s="75">
        <f t="shared" si="16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74">
        <f>'인원 입력 기능'!B120</f>
        <v>0</v>
      </c>
      <c r="C121" s="56">
        <f t="shared" si="17"/>
        <v>9</v>
      </c>
      <c r="D121" s="75">
        <f t="shared" si="16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74">
        <f>'인원 입력 기능'!B121</f>
        <v>0</v>
      </c>
      <c r="C122" s="56">
        <f t="shared" si="17"/>
        <v>9</v>
      </c>
      <c r="D122" s="75">
        <f t="shared" si="16"/>
        <v>100</v>
      </c>
    </row>
    <row r="123" spans="1:10" ht="21" hidden="1" customHeight="1">
      <c r="B123" s="74">
        <f>'인원 입력 기능'!B122</f>
        <v>0</v>
      </c>
      <c r="C123" s="56">
        <f t="shared" si="17"/>
        <v>9</v>
      </c>
      <c r="D123" s="75">
        <f t="shared" si="16"/>
        <v>100</v>
      </c>
    </row>
    <row r="124" spans="1:10" ht="21" hidden="1" customHeight="1">
      <c r="B124" s="74">
        <f>'인원 입력 기능'!B123</f>
        <v>0</v>
      </c>
      <c r="C124" s="56">
        <f t="shared" si="17"/>
        <v>9</v>
      </c>
      <c r="D124" s="75">
        <f t="shared" si="16"/>
        <v>100</v>
      </c>
    </row>
    <row r="125" spans="1:10" ht="21" hidden="1" customHeight="1">
      <c r="B125" s="74">
        <f>'인원 입력 기능'!B124</f>
        <v>0</v>
      </c>
      <c r="C125" s="56">
        <f t="shared" si="17"/>
        <v>9</v>
      </c>
      <c r="D125" s="75">
        <f t="shared" si="16"/>
        <v>100</v>
      </c>
    </row>
    <row r="126" spans="1:10" ht="21" hidden="1" customHeight="1">
      <c r="B126" s="74">
        <f>'인원 입력 기능'!B125</f>
        <v>0</v>
      </c>
      <c r="C126" s="56">
        <f t="shared" si="17"/>
        <v>9</v>
      </c>
      <c r="D126" s="75">
        <f t="shared" si="16"/>
        <v>100</v>
      </c>
    </row>
    <row r="127" spans="1:10" ht="21" hidden="1" customHeight="1">
      <c r="B127" s="74">
        <f>'인원 입력 기능'!B126</f>
        <v>0</v>
      </c>
      <c r="C127" s="56">
        <f t="shared" si="17"/>
        <v>9</v>
      </c>
      <c r="D127" s="75">
        <f t="shared" si="16"/>
        <v>100</v>
      </c>
    </row>
    <row r="128" spans="1:10" ht="21" hidden="1" customHeight="1">
      <c r="B128" s="74">
        <f>'인원 입력 기능'!B127</f>
        <v>0</v>
      </c>
      <c r="C128" s="56">
        <f t="shared" si="17"/>
        <v>9</v>
      </c>
      <c r="D128" s="75">
        <f t="shared" si="16"/>
        <v>100</v>
      </c>
    </row>
    <row r="129" spans="2:4" ht="21" hidden="1" customHeight="1">
      <c r="B129" s="74">
        <f>'인원 입력 기능'!B128</f>
        <v>0</v>
      </c>
      <c r="C129" s="56">
        <f t="shared" si="17"/>
        <v>9</v>
      </c>
      <c r="D129" s="75">
        <f t="shared" si="16"/>
        <v>100</v>
      </c>
    </row>
    <row r="130" spans="2:4" ht="21" hidden="1" customHeight="1">
      <c r="B130" s="74">
        <f>'인원 입력 기능'!B129</f>
        <v>0</v>
      </c>
      <c r="C130" s="56">
        <f t="shared" si="17"/>
        <v>9</v>
      </c>
      <c r="D130" s="75">
        <f t="shared" si="16"/>
        <v>100</v>
      </c>
    </row>
    <row r="131" spans="2:4" ht="21" hidden="1" customHeight="1">
      <c r="B131" s="74">
        <f>'인원 입력 기능'!B130</f>
        <v>0</v>
      </c>
      <c r="C131" s="56">
        <f t="shared" si="17"/>
        <v>9</v>
      </c>
      <c r="D131" s="75">
        <f t="shared" si="16"/>
        <v>100</v>
      </c>
    </row>
    <row r="132" spans="2:4" ht="21" hidden="1" customHeight="1">
      <c r="B132" s="74">
        <f>'인원 입력 기능'!B131</f>
        <v>0</v>
      </c>
      <c r="C132" s="56">
        <f t="shared" si="17"/>
        <v>9</v>
      </c>
      <c r="D132" s="75">
        <f t="shared" si="16"/>
        <v>100</v>
      </c>
    </row>
    <row r="133" spans="2:4" ht="21" hidden="1" customHeight="1">
      <c r="B133" s="74">
        <f>'인원 입력 기능'!B132</f>
        <v>0</v>
      </c>
      <c r="C133" s="56">
        <f t="shared" si="17"/>
        <v>9</v>
      </c>
      <c r="D133" s="75">
        <f t="shared" si="16"/>
        <v>100</v>
      </c>
    </row>
    <row r="134" spans="2:4" ht="21" hidden="1" customHeight="1">
      <c r="B134" s="74">
        <f>'인원 입력 기능'!B133</f>
        <v>0</v>
      </c>
      <c r="C134" s="56">
        <f t="shared" si="17"/>
        <v>9</v>
      </c>
      <c r="D134" s="75">
        <f t="shared" si="16"/>
        <v>100</v>
      </c>
    </row>
    <row r="135" spans="2:4" ht="21" hidden="1" customHeight="1">
      <c r="B135" s="74">
        <f>'인원 입력 기능'!B134</f>
        <v>0</v>
      </c>
      <c r="C135" s="56">
        <f t="shared" si="17"/>
        <v>9</v>
      </c>
      <c r="D135" s="77">
        <f t="shared" si="16"/>
        <v>100</v>
      </c>
    </row>
    <row r="136" spans="2:4" ht="21" hidden="1" customHeight="1">
      <c r="B136" s="74">
        <f>'인원 입력 기능'!B135</f>
        <v>0</v>
      </c>
      <c r="C136" s="56">
        <f t="shared" si="17"/>
        <v>9</v>
      </c>
      <c r="D136" s="77">
        <f t="shared" ref="D136:D140" si="18">100*(1-(G135+G136)/2/$H$2)</f>
        <v>100</v>
      </c>
    </row>
    <row r="137" spans="2:4" ht="21" hidden="1" customHeight="1">
      <c r="B137" s="74">
        <f>'인원 입력 기능'!B136</f>
        <v>0</v>
      </c>
      <c r="C137" s="56">
        <f t="shared" si="17"/>
        <v>9</v>
      </c>
      <c r="D137" s="77">
        <f t="shared" si="18"/>
        <v>100</v>
      </c>
    </row>
    <row r="138" spans="2:4" ht="21" hidden="1" customHeight="1">
      <c r="B138" s="74">
        <f>'인원 입력 기능'!B137</f>
        <v>0</v>
      </c>
      <c r="C138" s="56">
        <f t="shared" si="17"/>
        <v>9</v>
      </c>
      <c r="D138" s="77">
        <f t="shared" si="18"/>
        <v>100</v>
      </c>
    </row>
    <row r="139" spans="2:4" ht="21" hidden="1" customHeight="1">
      <c r="B139" s="74">
        <f>'인원 입력 기능'!B138</f>
        <v>0</v>
      </c>
      <c r="C139" s="56">
        <f t="shared" si="17"/>
        <v>9</v>
      </c>
      <c r="D139" s="77">
        <f t="shared" si="18"/>
        <v>100</v>
      </c>
    </row>
    <row r="140" spans="2:4" ht="21" hidden="1" customHeight="1" thickBot="1">
      <c r="B140" s="76">
        <f>'인원 입력 기능'!B139</f>
        <v>0</v>
      </c>
      <c r="C140" s="58">
        <f t="shared" si="17"/>
        <v>9</v>
      </c>
      <c r="D140" s="78">
        <f t="shared" si="18"/>
        <v>100</v>
      </c>
    </row>
  </sheetData>
  <sheetProtection algorithmName="SHA-512" hashValue="5VKjuN0JTAokLZabB4YNvgUwzoysRVDjFJ4/RZDNJ+Nlc7DrMijtitQlr1hcJcgSWZrBLvXxMMtdb5GnXOVZPg==" saltValue="3mJC1PkSJ3S/sDzuJ4+HDQ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7:B117 B16:C32 B118:D140 C7:D7 E7:H117 C8:C15 D8:D117 C33:C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B1:N107"/>
  <sheetViews>
    <sheetView zoomScale="85" zoomScaleNormal="85" zoomScalePageLayoutView="25" workbookViewId="0">
      <selection activeCell="D8" sqref="D8"/>
    </sheetView>
  </sheetViews>
  <sheetFormatPr defaultRowHeight="17"/>
  <cols>
    <col min="1" max="1" width="8.6640625" style="2" customWidth="1"/>
    <col min="2" max="2" width="14.08203125" style="62" customWidth="1"/>
    <col min="3" max="4" width="21.25" style="62" customWidth="1"/>
    <col min="5" max="9" width="14.08203125" style="2" customWidth="1"/>
    <col min="10" max="11" width="12.4140625" style="2" customWidth="1"/>
    <col min="12" max="12" width="0" style="2" hidden="1" customWidth="1"/>
    <col min="13" max="13" width="8.6640625" style="2" hidden="1" customWidth="1"/>
    <col min="14" max="14" width="8.6640625" style="2" customWidth="1"/>
    <col min="15" max="16384" width="8.6640625" style="2"/>
  </cols>
  <sheetData>
    <row r="1" spans="2:14" ht="17.5" thickBot="1"/>
    <row r="2" spans="2:14" ht="25" customHeight="1" thickBot="1">
      <c r="B2" s="132" t="s">
        <v>65</v>
      </c>
      <c r="C2" s="211" t="s">
        <v>73</v>
      </c>
      <c r="D2" s="212"/>
      <c r="E2" s="133" t="s">
        <v>6</v>
      </c>
      <c r="F2" s="215" t="s">
        <v>26</v>
      </c>
      <c r="G2" s="134" t="s">
        <v>5</v>
      </c>
      <c r="H2" s="216">
        <f>MAX('인원 입력 기능'!K:K)</f>
        <v>237438</v>
      </c>
    </row>
    <row r="3" spans="2:14" ht="25" customHeight="1" thickBot="1">
      <c r="B3" s="143" t="s">
        <v>71</v>
      </c>
      <c r="C3" s="213" t="s">
        <v>70</v>
      </c>
      <c r="D3" s="214"/>
      <c r="E3" s="135" t="s">
        <v>4</v>
      </c>
      <c r="F3" s="217" t="s">
        <v>26</v>
      </c>
      <c r="G3" s="128"/>
      <c r="H3" s="129"/>
    </row>
    <row r="4" spans="2:14" ht="25" customHeight="1" thickBot="1">
      <c r="B4" s="63"/>
      <c r="C4" s="63"/>
      <c r="D4" s="63"/>
      <c r="E4" s="1"/>
    </row>
    <row r="5" spans="2:14" s="79" customFormat="1" ht="25" customHeight="1" thickBot="1">
      <c r="B5" s="106" t="s">
        <v>67</v>
      </c>
      <c r="C5" s="107" t="s">
        <v>68</v>
      </c>
      <c r="D5" s="108" t="s">
        <v>69</v>
      </c>
      <c r="E5" s="141" t="s">
        <v>3</v>
      </c>
      <c r="F5" s="160" t="s">
        <v>2</v>
      </c>
      <c r="G5" s="160" t="s">
        <v>1</v>
      </c>
      <c r="H5" s="161" t="s">
        <v>0</v>
      </c>
      <c r="J5" s="80"/>
      <c r="K5" s="131"/>
    </row>
    <row r="6" spans="2:14" s="79" customFormat="1" ht="25" customHeight="1">
      <c r="B6" s="86">
        <f>'인원 입력 기능'!G5</f>
        <v>150</v>
      </c>
      <c r="C6" s="82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218">
        <f>100*(1-(0+G6)/2/$H$2)</f>
        <v>99.799737194551838</v>
      </c>
      <c r="E6" s="219">
        <f>'인원 입력 기능'!J5</f>
        <v>951</v>
      </c>
      <c r="F6" s="220">
        <f>E6/$H$2</f>
        <v>4.0052561089631818E-3</v>
      </c>
      <c r="G6" s="221">
        <f>E6</f>
        <v>951</v>
      </c>
      <c r="H6" s="222">
        <f>G6/$H$2</f>
        <v>4.0052561089631818E-3</v>
      </c>
      <c r="K6" s="80"/>
      <c r="L6" s="80">
        <v>1</v>
      </c>
      <c r="M6" s="223">
        <v>135</v>
      </c>
      <c r="N6" s="80"/>
    </row>
    <row r="7" spans="2:14" s="79" customFormat="1" ht="25" customHeight="1">
      <c r="B7" s="140">
        <f>'인원 입력 기능'!G6</f>
        <v>148</v>
      </c>
      <c r="C7" s="83">
        <f t="shared" si="0"/>
        <v>1</v>
      </c>
      <c r="D7" s="224">
        <f>100*(1-(G6+G7)/2/$H$2)</f>
        <v>99.599053226526507</v>
      </c>
      <c r="E7" s="225">
        <f>'인원 입력 기능'!J6</f>
        <v>2</v>
      </c>
      <c r="F7" s="226">
        <f t="shared" ref="F7:F70" si="1">E7/$H$2</f>
        <v>8.4232515435608446E-6</v>
      </c>
      <c r="G7" s="102">
        <f>E7+G6</f>
        <v>953</v>
      </c>
      <c r="H7" s="227">
        <f t="shared" ref="H7:H70" si="2">G7/$H$2</f>
        <v>4.0136793605067425E-3</v>
      </c>
      <c r="K7" s="80"/>
      <c r="L7" s="80">
        <v>2</v>
      </c>
      <c r="M7" s="223">
        <v>127</v>
      </c>
      <c r="N7" s="80"/>
    </row>
    <row r="8" spans="2:14" s="79" customFormat="1" ht="25" customHeight="1">
      <c r="B8" s="140">
        <f>'인원 입력 기능'!G7</f>
        <v>147</v>
      </c>
      <c r="C8" s="83">
        <f t="shared" si="0"/>
        <v>1</v>
      </c>
      <c r="D8" s="224">
        <f t="shared" ref="D8:D71" si="3">100*(1-(G7+G8)/2/$H$2)</f>
        <v>99.436063309158612</v>
      </c>
      <c r="E8" s="225">
        <f>'인원 입력 기능'!J7</f>
        <v>772</v>
      </c>
      <c r="F8" s="226">
        <f t="shared" si="1"/>
        <v>3.2513750958144865E-3</v>
      </c>
      <c r="G8" s="102">
        <f t="shared" ref="G8:G71" si="4">E8+G7</f>
        <v>1725</v>
      </c>
      <c r="H8" s="227">
        <f t="shared" si="2"/>
        <v>7.265054456321229E-3</v>
      </c>
      <c r="K8" s="80"/>
      <c r="L8" s="80">
        <v>3</v>
      </c>
      <c r="M8" s="223">
        <v>118</v>
      </c>
      <c r="N8" s="80"/>
    </row>
    <row r="9" spans="2:14" s="79" customFormat="1" ht="25" customHeight="1">
      <c r="B9" s="140">
        <f>'인원 입력 기능'!G8</f>
        <v>146</v>
      </c>
      <c r="C9" s="83">
        <f t="shared" si="0"/>
        <v>1</v>
      </c>
      <c r="D9" s="224">
        <f t="shared" si="3"/>
        <v>99.207582611039513</v>
      </c>
      <c r="E9" s="225">
        <f>'인원 입력 기능'!J8</f>
        <v>313</v>
      </c>
      <c r="F9" s="226">
        <f t="shared" si="1"/>
        <v>1.3182388665672724E-3</v>
      </c>
      <c r="G9" s="102">
        <f t="shared" si="4"/>
        <v>2038</v>
      </c>
      <c r="H9" s="227">
        <f t="shared" si="2"/>
        <v>8.5832933228885012E-3</v>
      </c>
      <c r="K9" s="80"/>
      <c r="L9" s="80">
        <v>4</v>
      </c>
      <c r="M9" s="223">
        <v>106</v>
      </c>
      <c r="N9" s="80"/>
    </row>
    <row r="10" spans="2:14" s="79" customFormat="1" ht="25" customHeight="1">
      <c r="B10" s="140">
        <f>'인원 입력 기능'!G9</f>
        <v>145</v>
      </c>
      <c r="C10" s="83">
        <f t="shared" si="0"/>
        <v>1</v>
      </c>
      <c r="D10" s="224">
        <f t="shared" si="3"/>
        <v>99.13766962322795</v>
      </c>
      <c r="E10" s="225">
        <f>'인원 입력 기능'!J9</f>
        <v>19</v>
      </c>
      <c r="F10" s="226">
        <f t="shared" si="1"/>
        <v>8.0020889663828037E-5</v>
      </c>
      <c r="G10" s="102">
        <f t="shared" si="4"/>
        <v>2057</v>
      </c>
      <c r="H10" s="227">
        <f t="shared" si="2"/>
        <v>8.66331421255233E-3</v>
      </c>
      <c r="K10" s="80"/>
      <c r="L10" s="80">
        <v>5</v>
      </c>
      <c r="M10" s="223">
        <v>89</v>
      </c>
      <c r="N10" s="80"/>
    </row>
    <row r="11" spans="2:14" s="79" customFormat="1" ht="25" customHeight="1">
      <c r="B11" s="140">
        <f>'인원 입력 기능'!G10</f>
        <v>144</v>
      </c>
      <c r="C11" s="83">
        <f t="shared" si="0"/>
        <v>1</v>
      </c>
      <c r="D11" s="224">
        <f t="shared" si="3"/>
        <v>99.078496281134449</v>
      </c>
      <c r="E11" s="225">
        <f>'인원 입력 기능'!J10</f>
        <v>262</v>
      </c>
      <c r="F11" s="226">
        <f t="shared" si="1"/>
        <v>1.1034459522064708E-3</v>
      </c>
      <c r="G11" s="102">
        <f t="shared" si="4"/>
        <v>2319</v>
      </c>
      <c r="H11" s="227">
        <f t="shared" si="2"/>
        <v>9.7667601647587997E-3</v>
      </c>
      <c r="K11" s="80"/>
      <c r="L11" s="80">
        <v>6</v>
      </c>
      <c r="M11" s="223">
        <v>80</v>
      </c>
      <c r="N11" s="80"/>
    </row>
    <row r="12" spans="2:14" s="79" customFormat="1" ht="25" customHeight="1">
      <c r="B12" s="140">
        <f>'인원 입력 기능'!G11</f>
        <v>143</v>
      </c>
      <c r="C12" s="83">
        <f t="shared" si="0"/>
        <v>1</v>
      </c>
      <c r="D12" s="224">
        <f t="shared" si="3"/>
        <v>98.781155501646751</v>
      </c>
      <c r="E12" s="225">
        <f>'인원 입력 기능'!J11</f>
        <v>1150</v>
      </c>
      <c r="F12" s="226">
        <f t="shared" si="1"/>
        <v>4.8433696375474863E-3</v>
      </c>
      <c r="G12" s="102">
        <f t="shared" si="4"/>
        <v>3469</v>
      </c>
      <c r="H12" s="227">
        <f t="shared" si="2"/>
        <v>1.4610129802306287E-2</v>
      </c>
      <c r="K12" s="80"/>
      <c r="L12" s="80">
        <v>7</v>
      </c>
      <c r="M12" s="223">
        <v>77</v>
      </c>
      <c r="N12" s="80"/>
    </row>
    <row r="13" spans="2:14" s="79" customFormat="1" ht="25" customHeight="1">
      <c r="B13" s="140">
        <f>'인원 입력 기능'!G12</f>
        <v>142</v>
      </c>
      <c r="C13" s="83">
        <f t="shared" si="0"/>
        <v>1</v>
      </c>
      <c r="D13" s="224">
        <f t="shared" si="3"/>
        <v>98.529300280494283</v>
      </c>
      <c r="E13" s="225">
        <f>'인원 입력 기능'!J12</f>
        <v>46</v>
      </c>
      <c r="F13" s="226">
        <f t="shared" si="1"/>
        <v>1.9373478550189943E-4</v>
      </c>
      <c r="G13" s="102">
        <f t="shared" si="4"/>
        <v>3515</v>
      </c>
      <c r="H13" s="227">
        <f t="shared" si="2"/>
        <v>1.4803864587808186E-2</v>
      </c>
      <c r="K13" s="80"/>
      <c r="L13" s="80">
        <v>8</v>
      </c>
      <c r="M13" s="223">
        <v>75</v>
      </c>
      <c r="N13" s="80"/>
    </row>
    <row r="14" spans="2:14" s="79" customFormat="1" ht="25" customHeight="1">
      <c r="B14" s="140">
        <f>'인원 입력 기능'!G13</f>
        <v>141</v>
      </c>
      <c r="C14" s="83">
        <f t="shared" si="0"/>
        <v>1</v>
      </c>
      <c r="D14" s="224">
        <f t="shared" si="3"/>
        <v>98.425904867797058</v>
      </c>
      <c r="E14" s="225">
        <f>'인원 입력 기능'!J13</f>
        <v>445</v>
      </c>
      <c r="F14" s="226">
        <f t="shared" si="1"/>
        <v>1.874173468442288E-3</v>
      </c>
      <c r="G14" s="102">
        <f t="shared" si="4"/>
        <v>3960</v>
      </c>
      <c r="H14" s="227">
        <f t="shared" si="2"/>
        <v>1.6678038056250472E-2</v>
      </c>
      <c r="K14" s="80"/>
      <c r="L14" s="80">
        <v>9</v>
      </c>
      <c r="M14" s="223">
        <v>67</v>
      </c>
    </row>
    <row r="15" spans="2:14" s="79" customFormat="1" ht="25" customHeight="1">
      <c r="B15" s="140">
        <f>'인원 입력 기능'!G14</f>
        <v>140</v>
      </c>
      <c r="C15" s="83">
        <f t="shared" si="0"/>
        <v>1</v>
      </c>
      <c r="D15" s="224">
        <f t="shared" si="3"/>
        <v>97.9897910191292</v>
      </c>
      <c r="E15" s="225">
        <f>'인원 입력 기능'!J14</f>
        <v>1626</v>
      </c>
      <c r="F15" s="226">
        <f t="shared" si="1"/>
        <v>6.848103504914967E-3</v>
      </c>
      <c r="G15" s="102">
        <f t="shared" si="4"/>
        <v>5586</v>
      </c>
      <c r="H15" s="227">
        <f t="shared" si="2"/>
        <v>2.3526141561165441E-2</v>
      </c>
      <c r="K15" s="80"/>
    </row>
    <row r="16" spans="2:14" s="79" customFormat="1" ht="25" customHeight="1">
      <c r="B16" s="140">
        <f>'인원 입력 기능'!G15</f>
        <v>139</v>
      </c>
      <c r="C16" s="83">
        <f t="shared" si="0"/>
        <v>1</v>
      </c>
      <c r="D16" s="224">
        <f t="shared" si="3"/>
        <v>97.638120267185542</v>
      </c>
      <c r="E16" s="225">
        <f>'인원 입력 기능'!J15</f>
        <v>44</v>
      </c>
      <c r="F16" s="226">
        <f t="shared" si="1"/>
        <v>1.8531153395833861E-4</v>
      </c>
      <c r="G16" s="102">
        <f t="shared" si="4"/>
        <v>5630</v>
      </c>
      <c r="H16" s="227">
        <f t="shared" si="2"/>
        <v>2.3711453095123781E-2</v>
      </c>
      <c r="K16" s="80"/>
    </row>
    <row r="17" spans="2:11" s="79" customFormat="1" ht="25" customHeight="1">
      <c r="B17" s="140">
        <f>'인원 입력 기능'!G16</f>
        <v>138</v>
      </c>
      <c r="C17" s="83">
        <f t="shared" si="0"/>
        <v>1</v>
      </c>
      <c r="D17" s="224">
        <f t="shared" si="3"/>
        <v>97.490713365173221</v>
      </c>
      <c r="E17" s="225">
        <f>'인원 입력 기능'!J16</f>
        <v>656</v>
      </c>
      <c r="F17" s="226">
        <f t="shared" si="1"/>
        <v>2.7628265062879572E-3</v>
      </c>
      <c r="G17" s="102">
        <f t="shared" si="4"/>
        <v>6286</v>
      </c>
      <c r="H17" s="227">
        <f t="shared" si="2"/>
        <v>2.6474279601411736E-2</v>
      </c>
      <c r="K17" s="80"/>
    </row>
    <row r="18" spans="2:11" s="79" customFormat="1" ht="25" customHeight="1">
      <c r="B18" s="140">
        <f>'인원 입력 기능'!G17</f>
        <v>137</v>
      </c>
      <c r="C18" s="83">
        <f t="shared" si="0"/>
        <v>1</v>
      </c>
      <c r="D18" s="224">
        <f t="shared" si="3"/>
        <v>96.830330444158051</v>
      </c>
      <c r="E18" s="225">
        <f>'인원 입력 기능'!J17</f>
        <v>2480</v>
      </c>
      <c r="F18" s="226">
        <f t="shared" si="1"/>
        <v>1.0444831914015448E-2</v>
      </c>
      <c r="G18" s="102">
        <f t="shared" si="4"/>
        <v>8766</v>
      </c>
      <c r="H18" s="227">
        <f t="shared" si="2"/>
        <v>3.6919111515427185E-2</v>
      </c>
      <c r="K18" s="80"/>
    </row>
    <row r="19" spans="2:11" s="79" customFormat="1" ht="25" customHeight="1">
      <c r="B19" s="140">
        <f>'인원 입력 기능'!G18</f>
        <v>136</v>
      </c>
      <c r="C19" s="83">
        <f t="shared" si="0"/>
        <v>1</v>
      </c>
      <c r="D19" s="224">
        <f t="shared" si="3"/>
        <v>96.300507922068078</v>
      </c>
      <c r="E19" s="225">
        <f>'인원 입력 기능'!J18</f>
        <v>36</v>
      </c>
      <c r="F19" s="226">
        <f t="shared" si="1"/>
        <v>1.5161852778409522E-4</v>
      </c>
      <c r="G19" s="102">
        <f t="shared" si="4"/>
        <v>8802</v>
      </c>
      <c r="H19" s="227">
        <f t="shared" si="2"/>
        <v>3.7070730043211278E-2</v>
      </c>
      <c r="K19" s="80"/>
    </row>
    <row r="20" spans="2:11" s="79" customFormat="1" ht="25" customHeight="1">
      <c r="B20" s="140">
        <f>'인원 입력 기능'!G19</f>
        <v>135</v>
      </c>
      <c r="C20" s="83">
        <f t="shared" si="0"/>
        <v>1</v>
      </c>
      <c r="D20" s="224">
        <f t="shared" si="3"/>
        <v>96.131411147331093</v>
      </c>
      <c r="E20" s="225">
        <f>'인원 입력 기능'!J19</f>
        <v>767</v>
      </c>
      <c r="F20" s="226">
        <f t="shared" si="1"/>
        <v>3.2303169669555842E-3</v>
      </c>
      <c r="G20" s="102">
        <f t="shared" si="4"/>
        <v>9569</v>
      </c>
      <c r="H20" s="227">
        <f t="shared" si="2"/>
        <v>4.0301047010166867E-2</v>
      </c>
      <c r="K20" s="80"/>
    </row>
    <row r="21" spans="2:11" s="79" customFormat="1" ht="25" customHeight="1">
      <c r="B21" s="140">
        <f>'인원 입력 기능'!G20</f>
        <v>134</v>
      </c>
      <c r="C21" s="83">
        <f t="shared" si="0"/>
        <v>2</v>
      </c>
      <c r="D21" s="224">
        <f t="shared" si="3"/>
        <v>95.253287173914885</v>
      </c>
      <c r="E21" s="225">
        <f>'인원 입력 기능'!J20</f>
        <v>3403</v>
      </c>
      <c r="F21" s="226">
        <f t="shared" si="1"/>
        <v>1.4332162501368779E-2</v>
      </c>
      <c r="G21" s="102">
        <f t="shared" si="4"/>
        <v>12972</v>
      </c>
      <c r="H21" s="227">
        <f t="shared" si="2"/>
        <v>5.4633209511535642E-2</v>
      </c>
      <c r="K21" s="80"/>
    </row>
    <row r="22" spans="2:11" s="79" customFormat="1" ht="25" customHeight="1">
      <c r="B22" s="140">
        <f>'인원 입력 기능'!G21</f>
        <v>133</v>
      </c>
      <c r="C22" s="83">
        <f t="shared" si="0"/>
        <v>2</v>
      </c>
      <c r="D22" s="224">
        <f t="shared" si="3"/>
        <v>94.430756660686157</v>
      </c>
      <c r="E22" s="225">
        <f>'인원 입력 기능'!J21</f>
        <v>503</v>
      </c>
      <c r="F22" s="226">
        <f t="shared" si="1"/>
        <v>2.1184477632055524E-3</v>
      </c>
      <c r="G22" s="102">
        <f t="shared" si="4"/>
        <v>13475</v>
      </c>
      <c r="H22" s="227">
        <f t="shared" si="2"/>
        <v>5.6751657274741199E-2</v>
      </c>
      <c r="K22" s="80"/>
    </row>
    <row r="23" spans="2:11" s="79" customFormat="1" ht="25" customHeight="1">
      <c r="B23" s="140">
        <f>'인원 입력 기능'!G22</f>
        <v>132</v>
      </c>
      <c r="C23" s="83">
        <f t="shared" si="0"/>
        <v>2</v>
      </c>
      <c r="D23" s="224">
        <f t="shared" si="3"/>
        <v>94.160370286137848</v>
      </c>
      <c r="E23" s="225">
        <f>'인원 입력 기능'!J22</f>
        <v>781</v>
      </c>
      <c r="F23" s="226">
        <f t="shared" si="1"/>
        <v>3.2892797277605103E-3</v>
      </c>
      <c r="G23" s="102">
        <f t="shared" si="4"/>
        <v>14256</v>
      </c>
      <c r="H23" s="227">
        <f t="shared" si="2"/>
        <v>6.0040937002501703E-2</v>
      </c>
      <c r="K23" s="80"/>
    </row>
    <row r="24" spans="2:11" s="79" customFormat="1" ht="25" customHeight="1">
      <c r="B24" s="140">
        <f>'인원 입력 기능'!G23</f>
        <v>131</v>
      </c>
      <c r="C24" s="83">
        <f t="shared" si="0"/>
        <v>2</v>
      </c>
      <c r="D24" s="224">
        <f t="shared" si="3"/>
        <v>93.389221607324856</v>
      </c>
      <c r="E24" s="225">
        <f>'인원 입력 기능'!J23</f>
        <v>2881</v>
      </c>
      <c r="F24" s="226">
        <f t="shared" si="1"/>
        <v>1.2133693848499398E-2</v>
      </c>
      <c r="G24" s="102">
        <f t="shared" si="4"/>
        <v>17137</v>
      </c>
      <c r="H24" s="227">
        <f t="shared" si="2"/>
        <v>7.2174630851001106E-2</v>
      </c>
      <c r="K24" s="80"/>
    </row>
    <row r="25" spans="2:11" s="79" customFormat="1" ht="25" customHeight="1">
      <c r="B25" s="140">
        <f>'인원 입력 기능'!G24</f>
        <v>130</v>
      </c>
      <c r="C25" s="83">
        <f t="shared" si="0"/>
        <v>2</v>
      </c>
      <c r="D25" s="224">
        <f t="shared" si="3"/>
        <v>92.201121977105601</v>
      </c>
      <c r="E25" s="225">
        <f>'인원 입력 기능'!J24</f>
        <v>2761</v>
      </c>
      <c r="F25" s="226">
        <f t="shared" si="1"/>
        <v>1.1628298755885747E-2</v>
      </c>
      <c r="G25" s="102">
        <f t="shared" si="4"/>
        <v>19898</v>
      </c>
      <c r="H25" s="227">
        <f t="shared" si="2"/>
        <v>8.3802929606886845E-2</v>
      </c>
      <c r="K25" s="80"/>
    </row>
    <row r="26" spans="2:11" s="79" customFormat="1" ht="25" customHeight="1">
      <c r="B26" s="140">
        <f>'인원 입력 기능'!G25</f>
        <v>129</v>
      </c>
      <c r="C26" s="83">
        <f t="shared" si="0"/>
        <v>2</v>
      </c>
      <c r="D26" s="224">
        <f t="shared" si="3"/>
        <v>91.379223207742655</v>
      </c>
      <c r="E26" s="225">
        <f>'인원 입력 기능'!J25</f>
        <v>1142</v>
      </c>
      <c r="F26" s="226">
        <f t="shared" si="1"/>
        <v>4.8096766313732425E-3</v>
      </c>
      <c r="G26" s="102">
        <f t="shared" si="4"/>
        <v>21040</v>
      </c>
      <c r="H26" s="227">
        <f t="shared" si="2"/>
        <v>8.8612606238260089E-2</v>
      </c>
      <c r="K26" s="80"/>
    </row>
    <row r="27" spans="2:11" s="79" customFormat="1" ht="25" customHeight="1">
      <c r="B27" s="140">
        <f>'인원 입력 기능'!G26</f>
        <v>128</v>
      </c>
      <c r="C27" s="83">
        <f t="shared" si="0"/>
        <v>2</v>
      </c>
      <c r="D27" s="224">
        <f t="shared" si="3"/>
        <v>90.307153867535945</v>
      </c>
      <c r="E27" s="225">
        <f>'인원 입력 기능'!J26</f>
        <v>3949</v>
      </c>
      <c r="F27" s="226">
        <f t="shared" si="1"/>
        <v>1.663171017276089E-2</v>
      </c>
      <c r="G27" s="102">
        <f t="shared" si="4"/>
        <v>24989</v>
      </c>
      <c r="H27" s="227">
        <f t="shared" si="2"/>
        <v>0.10524431641102099</v>
      </c>
      <c r="K27" s="80"/>
    </row>
    <row r="28" spans="2:11" s="79" customFormat="1" ht="25" customHeight="1">
      <c r="B28" s="140">
        <f>'인원 입력 기능'!G27</f>
        <v>127</v>
      </c>
      <c r="C28" s="83">
        <f t="shared" si="0"/>
        <v>2</v>
      </c>
      <c r="D28" s="224">
        <f t="shared" si="3"/>
        <v>88.85624878915759</v>
      </c>
      <c r="E28" s="225">
        <f>'인원 입력 기능'!J27</f>
        <v>2941</v>
      </c>
      <c r="F28" s="226">
        <f t="shared" si="1"/>
        <v>1.2386391394806223E-2</v>
      </c>
      <c r="G28" s="102">
        <f t="shared" si="4"/>
        <v>27930</v>
      </c>
      <c r="H28" s="227">
        <f t="shared" si="2"/>
        <v>0.11763070780582721</v>
      </c>
      <c r="K28" s="80"/>
    </row>
    <row r="29" spans="2:11" s="79" customFormat="1" ht="25" customHeight="1">
      <c r="B29" s="140">
        <f>'인원 입력 기능'!G28</f>
        <v>126</v>
      </c>
      <c r="C29" s="83">
        <f t="shared" si="0"/>
        <v>3</v>
      </c>
      <c r="D29" s="224">
        <f t="shared" si="3"/>
        <v>87.818714780279478</v>
      </c>
      <c r="E29" s="225">
        <f>'인원 입력 기능'!J28</f>
        <v>1986</v>
      </c>
      <c r="F29" s="226">
        <f t="shared" si="1"/>
        <v>8.3642887827559201E-3</v>
      </c>
      <c r="G29" s="102">
        <f t="shared" si="4"/>
        <v>29916</v>
      </c>
      <c r="H29" s="227">
        <f t="shared" si="2"/>
        <v>0.12599499658858312</v>
      </c>
      <c r="K29" s="80"/>
    </row>
    <row r="30" spans="2:11" s="79" customFormat="1" ht="25" customHeight="1">
      <c r="B30" s="140">
        <f>'인원 입력 기능'!G29</f>
        <v>125</v>
      </c>
      <c r="C30" s="83">
        <f t="shared" si="0"/>
        <v>3</v>
      </c>
      <c r="D30" s="224">
        <f t="shared" si="3"/>
        <v>86.334748439592659</v>
      </c>
      <c r="E30" s="225">
        <f>'인원 입력 기능'!J29</f>
        <v>5061</v>
      </c>
      <c r="F30" s="226">
        <f t="shared" si="1"/>
        <v>2.1315038030980719E-2</v>
      </c>
      <c r="G30" s="102">
        <f t="shared" si="4"/>
        <v>34977</v>
      </c>
      <c r="H30" s="227">
        <f t="shared" si="2"/>
        <v>0.14731003461956385</v>
      </c>
      <c r="K30" s="80"/>
    </row>
    <row r="31" spans="2:11" s="79" customFormat="1" ht="25" customHeight="1">
      <c r="B31" s="140">
        <f>'인원 입력 기능'!G30</f>
        <v>124</v>
      </c>
      <c r="C31" s="83">
        <f t="shared" si="0"/>
        <v>3</v>
      </c>
      <c r="D31" s="224">
        <f t="shared" si="3"/>
        <v>84.753072381000521</v>
      </c>
      <c r="E31" s="225">
        <f>'인원 입력 기능'!J30</f>
        <v>2450</v>
      </c>
      <c r="F31" s="226">
        <f t="shared" si="1"/>
        <v>1.0318483140862035E-2</v>
      </c>
      <c r="G31" s="102">
        <f t="shared" si="4"/>
        <v>37427</v>
      </c>
      <c r="H31" s="227">
        <f t="shared" si="2"/>
        <v>0.15762851776042588</v>
      </c>
      <c r="K31" s="80"/>
    </row>
    <row r="32" spans="2:11" s="79" customFormat="1" ht="25" customHeight="1">
      <c r="B32" s="140">
        <f>'인원 입력 기능'!G31</f>
        <v>123</v>
      </c>
      <c r="C32" s="83">
        <f t="shared" si="0"/>
        <v>3</v>
      </c>
      <c r="D32" s="224">
        <f t="shared" si="3"/>
        <v>83.804824838484151</v>
      </c>
      <c r="E32" s="225">
        <f>'인원 입력 기능'!J31</f>
        <v>2053</v>
      </c>
      <c r="F32" s="226">
        <f t="shared" si="1"/>
        <v>8.6464677094652085E-3</v>
      </c>
      <c r="G32" s="102">
        <f t="shared" si="4"/>
        <v>39480</v>
      </c>
      <c r="H32" s="227">
        <f t="shared" si="2"/>
        <v>0.16627498546989108</v>
      </c>
      <c r="K32" s="80"/>
    </row>
    <row r="33" spans="2:11" s="79" customFormat="1" ht="25" customHeight="1">
      <c r="B33" s="140">
        <f>'인원 입력 기능'!G32</f>
        <v>122</v>
      </c>
      <c r="C33" s="83">
        <f t="shared" si="0"/>
        <v>3</v>
      </c>
      <c r="D33" s="224">
        <f t="shared" si="3"/>
        <v>82.301906181824307</v>
      </c>
      <c r="E33" s="225">
        <f>'인원 입력 기능'!J32</f>
        <v>5084</v>
      </c>
      <c r="F33" s="226">
        <f t="shared" si="1"/>
        <v>2.141190542373167E-2</v>
      </c>
      <c r="G33" s="102">
        <f t="shared" si="4"/>
        <v>44564</v>
      </c>
      <c r="H33" s="227">
        <f t="shared" si="2"/>
        <v>0.18768689089362275</v>
      </c>
      <c r="K33" s="80"/>
    </row>
    <row r="34" spans="2:11" s="79" customFormat="1" ht="25" customHeight="1">
      <c r="B34" s="140">
        <f>'인원 입력 기능'!G33</f>
        <v>121</v>
      </c>
      <c r="C34" s="83">
        <f t="shared" si="0"/>
        <v>3</v>
      </c>
      <c r="D34" s="224">
        <f t="shared" si="3"/>
        <v>80.614939478937657</v>
      </c>
      <c r="E34" s="225">
        <f>'인원 입력 기능'!J33</f>
        <v>2927</v>
      </c>
      <c r="F34" s="226">
        <f t="shared" si="1"/>
        <v>1.2327428634001297E-2</v>
      </c>
      <c r="G34" s="102">
        <f t="shared" si="4"/>
        <v>47491</v>
      </c>
      <c r="H34" s="227">
        <f t="shared" si="2"/>
        <v>0.20001431952762405</v>
      </c>
      <c r="K34" s="80"/>
    </row>
    <row r="35" spans="2:11" s="79" customFormat="1" ht="25" customHeight="1">
      <c r="B35" s="140">
        <f>'인원 입력 기능'!G34</f>
        <v>120</v>
      </c>
      <c r="C35" s="83">
        <f t="shared" si="0"/>
        <v>3</v>
      </c>
      <c r="D35" s="224">
        <f t="shared" si="3"/>
        <v>79.407676951456807</v>
      </c>
      <c r="E35" s="225">
        <f>'인원 입력 기능'!J34</f>
        <v>2806</v>
      </c>
      <c r="F35" s="226">
        <f t="shared" si="1"/>
        <v>1.1817821915615865E-2</v>
      </c>
      <c r="G35" s="102">
        <f t="shared" si="4"/>
        <v>50297</v>
      </c>
      <c r="H35" s="227">
        <f t="shared" si="2"/>
        <v>0.21183214144323992</v>
      </c>
      <c r="K35" s="80"/>
    </row>
    <row r="36" spans="2:11" s="79" customFormat="1" ht="25" customHeight="1">
      <c r="B36" s="140">
        <f>'인원 입력 기능'!G35</f>
        <v>119</v>
      </c>
      <c r="C36" s="83">
        <f t="shared" si="0"/>
        <v>3</v>
      </c>
      <c r="D36" s="224">
        <f t="shared" si="3"/>
        <v>77.983515696729256</v>
      </c>
      <c r="E36" s="225">
        <f>'인원 입력 기능'!J35</f>
        <v>3957</v>
      </c>
      <c r="F36" s="226">
        <f t="shared" si="1"/>
        <v>1.6665403178935133E-2</v>
      </c>
      <c r="G36" s="102">
        <f t="shared" si="4"/>
        <v>54254</v>
      </c>
      <c r="H36" s="227">
        <f t="shared" si="2"/>
        <v>0.22849754462217506</v>
      </c>
      <c r="K36" s="80"/>
    </row>
    <row r="37" spans="2:11" s="79" customFormat="1" ht="25" customHeight="1">
      <c r="B37" s="140">
        <f>'인원 입력 기능'!G36</f>
        <v>118</v>
      </c>
      <c r="C37" s="83">
        <f t="shared" si="0"/>
        <v>3</v>
      </c>
      <c r="D37" s="224">
        <f t="shared" si="3"/>
        <v>76.46606693115676</v>
      </c>
      <c r="E37" s="225">
        <f>'인원 입력 기능'!J36</f>
        <v>3249</v>
      </c>
      <c r="F37" s="226">
        <f t="shared" si="1"/>
        <v>1.3683572132514593E-2</v>
      </c>
      <c r="G37" s="102">
        <f t="shared" si="4"/>
        <v>57503</v>
      </c>
      <c r="H37" s="227">
        <f t="shared" si="2"/>
        <v>0.24218111675468965</v>
      </c>
      <c r="K37" s="80"/>
    </row>
    <row r="38" spans="2:11" s="79" customFormat="1" ht="25" customHeight="1">
      <c r="B38" s="140">
        <f>'인원 입력 기능'!G37</f>
        <v>117</v>
      </c>
      <c r="C38" s="83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224">
        <f t="shared" si="3"/>
        <v>74.917452134873102</v>
      </c>
      <c r="E38" s="225">
        <f>'인원 입력 기능'!J37</f>
        <v>4105</v>
      </c>
      <c r="F38" s="226">
        <f t="shared" si="1"/>
        <v>1.7288723793158635E-2</v>
      </c>
      <c r="G38" s="102">
        <f t="shared" si="4"/>
        <v>61608</v>
      </c>
      <c r="H38" s="227">
        <f t="shared" si="2"/>
        <v>0.25946984054784827</v>
      </c>
      <c r="K38" s="80"/>
    </row>
    <row r="39" spans="2:11" s="79" customFormat="1" ht="25" customHeight="1">
      <c r="B39" s="140">
        <f>'인원 입력 기능'!G38</f>
        <v>116</v>
      </c>
      <c r="C39" s="83">
        <f t="shared" si="5"/>
        <v>4</v>
      </c>
      <c r="D39" s="224">
        <f t="shared" si="3"/>
        <v>73.322930617677031</v>
      </c>
      <c r="E39" s="225">
        <f>'인원 입력 기능'!J38</f>
        <v>3467</v>
      </c>
      <c r="F39" s="226">
        <f t="shared" si="1"/>
        <v>1.4601706550762726E-2</v>
      </c>
      <c r="G39" s="102">
        <f t="shared" si="4"/>
        <v>65075</v>
      </c>
      <c r="H39" s="227">
        <f t="shared" si="2"/>
        <v>0.27407154709861098</v>
      </c>
      <c r="K39" s="80"/>
    </row>
    <row r="40" spans="2:11" s="79" customFormat="1" ht="25" customHeight="1">
      <c r="B40" s="140">
        <f>'인원 입력 기능'!G39</f>
        <v>115</v>
      </c>
      <c r="C40" s="83">
        <f t="shared" si="5"/>
        <v>4</v>
      </c>
      <c r="D40" s="224">
        <f t="shared" si="3"/>
        <v>72.070814275726718</v>
      </c>
      <c r="E40" s="225">
        <f>'인원 입력 기능'!J39</f>
        <v>2479</v>
      </c>
      <c r="F40" s="226">
        <f t="shared" si="1"/>
        <v>1.0440620288243668E-2</v>
      </c>
      <c r="G40" s="102">
        <f t="shared" si="4"/>
        <v>67554</v>
      </c>
      <c r="H40" s="227">
        <f t="shared" si="2"/>
        <v>0.2845121673868547</v>
      </c>
      <c r="K40" s="80"/>
    </row>
    <row r="41" spans="2:11" s="79" customFormat="1" ht="25" customHeight="1">
      <c r="B41" s="140">
        <f>'인원 입력 기능'!G40</f>
        <v>114</v>
      </c>
      <c r="C41" s="83">
        <f t="shared" si="5"/>
        <v>4</v>
      </c>
      <c r="D41" s="224">
        <f t="shared" si="3"/>
        <v>70.898929404728818</v>
      </c>
      <c r="E41" s="225">
        <f>'인원 입력 기능'!J40</f>
        <v>3086</v>
      </c>
      <c r="F41" s="226">
        <f t="shared" si="1"/>
        <v>1.2997077131714385E-2</v>
      </c>
      <c r="G41" s="102">
        <f t="shared" si="4"/>
        <v>70640</v>
      </c>
      <c r="H41" s="227">
        <f t="shared" si="2"/>
        <v>0.29750924451856908</v>
      </c>
      <c r="K41" s="80"/>
    </row>
    <row r="42" spans="2:11" s="79" customFormat="1" ht="25" customHeight="1">
      <c r="B42" s="140">
        <f>'인원 입력 기능'!G41</f>
        <v>113</v>
      </c>
      <c r="C42" s="83">
        <f t="shared" si="5"/>
        <v>4</v>
      </c>
      <c r="D42" s="224">
        <f t="shared" si="3"/>
        <v>69.341680775613</v>
      </c>
      <c r="E42" s="225">
        <f>'인원 입력 기능'!J41</f>
        <v>4309</v>
      </c>
      <c r="F42" s="226">
        <f t="shared" si="1"/>
        <v>1.8147895450601841E-2</v>
      </c>
      <c r="G42" s="102">
        <f t="shared" si="4"/>
        <v>74949</v>
      </c>
      <c r="H42" s="227">
        <f t="shared" si="2"/>
        <v>0.31565713996917089</v>
      </c>
      <c r="K42" s="80"/>
    </row>
    <row r="43" spans="2:11" s="79" customFormat="1" ht="25" customHeight="1">
      <c r="B43" s="140">
        <f>'인원 입력 기능'!G42</f>
        <v>112</v>
      </c>
      <c r="C43" s="83">
        <f t="shared" si="5"/>
        <v>4</v>
      </c>
      <c r="D43" s="224">
        <f t="shared" si="3"/>
        <v>67.972270655918592</v>
      </c>
      <c r="E43" s="225">
        <f>'인원 입력 기능'!J42</f>
        <v>2194</v>
      </c>
      <c r="F43" s="226">
        <f t="shared" si="1"/>
        <v>9.2403069432862479E-3</v>
      </c>
      <c r="G43" s="102">
        <f t="shared" si="4"/>
        <v>77143</v>
      </c>
      <c r="H43" s="227">
        <f t="shared" si="2"/>
        <v>0.32489744691245714</v>
      </c>
      <c r="K43" s="80"/>
    </row>
    <row r="44" spans="2:11" s="79" customFormat="1" ht="25" customHeight="1">
      <c r="B44" s="140">
        <f>'인원 입력 기능'!G43</f>
        <v>111</v>
      </c>
      <c r="C44" s="83">
        <f t="shared" si="5"/>
        <v>4</v>
      </c>
      <c r="D44" s="224">
        <f t="shared" si="3"/>
        <v>66.813441824813211</v>
      </c>
      <c r="E44" s="225">
        <f>'인원 입력 기능'!J43</f>
        <v>3309</v>
      </c>
      <c r="F44" s="226">
        <f t="shared" si="1"/>
        <v>1.3936269678821419E-2</v>
      </c>
      <c r="G44" s="102">
        <f t="shared" si="4"/>
        <v>80452</v>
      </c>
      <c r="H44" s="227">
        <f t="shared" si="2"/>
        <v>0.33883371659127859</v>
      </c>
      <c r="K44" s="80"/>
    </row>
    <row r="45" spans="2:11" s="79" customFormat="1" ht="25" customHeight="1">
      <c r="B45" s="140">
        <f>'인원 입력 기능'!G44</f>
        <v>110</v>
      </c>
      <c r="C45" s="83">
        <f t="shared" si="5"/>
        <v>4</v>
      </c>
      <c r="D45" s="224">
        <f t="shared" si="3"/>
        <v>65.366116628340862</v>
      </c>
      <c r="E45" s="225">
        <f>'인원 입력 기능'!J44</f>
        <v>3564</v>
      </c>
      <c r="F45" s="226">
        <f t="shared" si="1"/>
        <v>1.5010234250625426E-2</v>
      </c>
      <c r="G45" s="102">
        <f t="shared" si="4"/>
        <v>84016</v>
      </c>
      <c r="H45" s="227">
        <f t="shared" si="2"/>
        <v>0.35384395084190401</v>
      </c>
      <c r="K45" s="80"/>
    </row>
    <row r="46" spans="2:11" s="79" customFormat="1" ht="25" customHeight="1">
      <c r="B46" s="140">
        <f>'인원 입력 기능'!G45</f>
        <v>109</v>
      </c>
      <c r="C46" s="83">
        <f t="shared" si="5"/>
        <v>4</v>
      </c>
      <c r="D46" s="224">
        <f t="shared" si="3"/>
        <v>64.062829033263412</v>
      </c>
      <c r="E46" s="225">
        <f>'인원 입력 기능'!J45</f>
        <v>2625</v>
      </c>
      <c r="F46" s="226">
        <f t="shared" si="1"/>
        <v>1.1055517650923609E-2</v>
      </c>
      <c r="G46" s="102">
        <f t="shared" si="4"/>
        <v>86641</v>
      </c>
      <c r="H46" s="227">
        <f t="shared" si="2"/>
        <v>0.36489946849282762</v>
      </c>
      <c r="K46" s="80"/>
    </row>
    <row r="47" spans="2:11" s="79" customFormat="1" ht="25" customHeight="1">
      <c r="B47" s="140">
        <f>'인원 입력 기능'!G46</f>
        <v>108</v>
      </c>
      <c r="C47" s="83">
        <f t="shared" si="5"/>
        <v>4</v>
      </c>
      <c r="D47" s="224">
        <f t="shared" si="3"/>
        <v>62.716161692736641</v>
      </c>
      <c r="E47" s="225">
        <f>'인원 입력 기능'!J46</f>
        <v>3770</v>
      </c>
      <c r="F47" s="226">
        <f t="shared" si="1"/>
        <v>1.5877829159612195E-2</v>
      </c>
      <c r="G47" s="102">
        <f t="shared" si="4"/>
        <v>90411</v>
      </c>
      <c r="H47" s="227">
        <f t="shared" si="2"/>
        <v>0.38077729765243978</v>
      </c>
      <c r="K47" s="80"/>
    </row>
    <row r="48" spans="2:11" s="79" customFormat="1" ht="25" customHeight="1">
      <c r="B48" s="140">
        <f>'인원 입력 기능'!G47</f>
        <v>107</v>
      </c>
      <c r="C48" s="83">
        <f t="shared" si="5"/>
        <v>4</v>
      </c>
      <c r="D48" s="224">
        <f t="shared" si="3"/>
        <v>61.388236086894267</v>
      </c>
      <c r="E48" s="225">
        <f>'인원 입력 기능'!J47</f>
        <v>2536</v>
      </c>
      <c r="F48" s="226">
        <f t="shared" si="1"/>
        <v>1.0680682957235153E-2</v>
      </c>
      <c r="G48" s="102">
        <f t="shared" si="4"/>
        <v>92947</v>
      </c>
      <c r="H48" s="227">
        <f t="shared" si="2"/>
        <v>0.39145798060967496</v>
      </c>
      <c r="K48" s="80"/>
    </row>
    <row r="49" spans="2:11" s="79" customFormat="1" ht="25" customHeight="1">
      <c r="B49" s="140">
        <f>'인원 입력 기능'!G48</f>
        <v>106</v>
      </c>
      <c r="C49" s="83">
        <f t="shared" si="5"/>
        <v>4</v>
      </c>
      <c r="D49" s="224">
        <f t="shared" si="3"/>
        <v>60.27257641994963</v>
      </c>
      <c r="E49" s="225">
        <f>'인원 입력 기능'!J48</f>
        <v>2762</v>
      </c>
      <c r="F49" s="226">
        <f t="shared" si="1"/>
        <v>1.1632510381657527E-2</v>
      </c>
      <c r="G49" s="102">
        <f t="shared" si="4"/>
        <v>95709</v>
      </c>
      <c r="H49" s="227">
        <f t="shared" si="2"/>
        <v>0.40309049099133248</v>
      </c>
      <c r="K49" s="80"/>
    </row>
    <row r="50" spans="2:11" s="79" customFormat="1" ht="25" customHeight="1">
      <c r="B50" s="140">
        <f>'인원 입력 기능'!G49</f>
        <v>105</v>
      </c>
      <c r="C50" s="83">
        <f t="shared" si="5"/>
        <v>5</v>
      </c>
      <c r="D50" s="224">
        <f t="shared" si="3"/>
        <v>58.824408898322936</v>
      </c>
      <c r="E50" s="225">
        <f>'인원 입력 기능'!J49</f>
        <v>4115</v>
      </c>
      <c r="F50" s="226">
        <f t="shared" si="1"/>
        <v>1.7330840050876439E-2</v>
      </c>
      <c r="G50" s="102">
        <f t="shared" si="4"/>
        <v>99824</v>
      </c>
      <c r="H50" s="227">
        <f t="shared" si="2"/>
        <v>0.42042133104220891</v>
      </c>
      <c r="K50" s="80"/>
    </row>
    <row r="51" spans="2:11" s="79" customFormat="1" ht="25" customHeight="1">
      <c r="B51" s="140">
        <f>'인원 입력 기능'!G50</f>
        <v>104</v>
      </c>
      <c r="C51" s="83">
        <f t="shared" si="5"/>
        <v>5</v>
      </c>
      <c r="D51" s="224">
        <f t="shared" si="3"/>
        <v>57.407617988696003</v>
      </c>
      <c r="E51" s="225">
        <f>'인원 입력 기능'!J50</f>
        <v>2613</v>
      </c>
      <c r="F51" s="226">
        <f t="shared" si="1"/>
        <v>1.1004978141662245E-2</v>
      </c>
      <c r="G51" s="102">
        <f t="shared" si="4"/>
        <v>102437</v>
      </c>
      <c r="H51" s="227">
        <f t="shared" si="2"/>
        <v>0.43142630918387115</v>
      </c>
      <c r="K51" s="80"/>
    </row>
    <row r="52" spans="2:11" s="79" customFormat="1" ht="25" customHeight="1">
      <c r="B52" s="140">
        <f>'인원 입력 기능'!G51</f>
        <v>103</v>
      </c>
      <c r="C52" s="83">
        <f t="shared" si="5"/>
        <v>5</v>
      </c>
      <c r="D52" s="224">
        <f t="shared" si="3"/>
        <v>56.382297694556051</v>
      </c>
      <c r="E52" s="225">
        <f>'인원 입력 기능'!J51</f>
        <v>2256</v>
      </c>
      <c r="F52" s="226">
        <f t="shared" si="1"/>
        <v>9.5014277411366328E-3</v>
      </c>
      <c r="G52" s="102">
        <f t="shared" si="4"/>
        <v>104693</v>
      </c>
      <c r="H52" s="227">
        <f t="shared" si="2"/>
        <v>0.44092773692500781</v>
      </c>
      <c r="K52" s="80"/>
    </row>
    <row r="53" spans="2:11" s="79" customFormat="1" ht="25" customHeight="1">
      <c r="B53" s="140">
        <f>'인원 입력 기능'!G52</f>
        <v>102</v>
      </c>
      <c r="C53" s="83">
        <f t="shared" si="5"/>
        <v>5</v>
      </c>
      <c r="D53" s="224">
        <f t="shared" si="3"/>
        <v>55.207464685517905</v>
      </c>
      <c r="E53" s="225">
        <f>'인원 입력 기능'!J52</f>
        <v>3323</v>
      </c>
      <c r="F53" s="226">
        <f t="shared" si="1"/>
        <v>1.3995232439626344E-2</v>
      </c>
      <c r="G53" s="102">
        <f t="shared" si="4"/>
        <v>108016</v>
      </c>
      <c r="H53" s="227">
        <f t="shared" si="2"/>
        <v>0.45492296936463411</v>
      </c>
      <c r="K53" s="80"/>
    </row>
    <row r="54" spans="2:11" s="79" customFormat="1" ht="25" customHeight="1">
      <c r="B54" s="140">
        <f>'인원 입력 기능'!G53</f>
        <v>101</v>
      </c>
      <c r="C54" s="83">
        <f t="shared" si="5"/>
        <v>5</v>
      </c>
      <c r="D54" s="224">
        <f t="shared" si="3"/>
        <v>53.869431177823259</v>
      </c>
      <c r="E54" s="225">
        <f>'인원 입력 기능'!J53</f>
        <v>3031</v>
      </c>
      <c r="F54" s="226">
        <f t="shared" si="1"/>
        <v>1.2765437714266461E-2</v>
      </c>
      <c r="G54" s="102">
        <f t="shared" si="4"/>
        <v>111047</v>
      </c>
      <c r="H54" s="227">
        <f t="shared" si="2"/>
        <v>0.46768840707890058</v>
      </c>
      <c r="K54" s="80"/>
    </row>
    <row r="55" spans="2:11" s="79" customFormat="1" ht="25" customHeight="1">
      <c r="B55" s="140">
        <f>'인원 입력 기능'!G54</f>
        <v>100</v>
      </c>
      <c r="C55" s="83">
        <f t="shared" si="5"/>
        <v>5</v>
      </c>
      <c r="D55" s="224">
        <f t="shared" si="3"/>
        <v>52.578567878772567</v>
      </c>
      <c r="E55" s="225">
        <f>'인원 입력 기능'!J54</f>
        <v>3099</v>
      </c>
      <c r="F55" s="226">
        <f t="shared" si="1"/>
        <v>1.305182826674753E-2</v>
      </c>
      <c r="G55" s="102">
        <f t="shared" si="4"/>
        <v>114146</v>
      </c>
      <c r="H55" s="227">
        <f t="shared" si="2"/>
        <v>0.48074023534564814</v>
      </c>
      <c r="K55" s="80"/>
    </row>
    <row r="56" spans="2:11" s="79" customFormat="1" ht="25" customHeight="1">
      <c r="B56" s="140">
        <f>'인원 입력 기능'!G55</f>
        <v>99</v>
      </c>
      <c r="C56" s="83">
        <f t="shared" si="5"/>
        <v>5</v>
      </c>
      <c r="D56" s="224">
        <f t="shared" si="3"/>
        <v>51.374674651909125</v>
      </c>
      <c r="E56" s="225">
        <f>'인원 입력 기능'!J55</f>
        <v>2618</v>
      </c>
      <c r="F56" s="226">
        <f t="shared" si="1"/>
        <v>1.1026036270521147E-2</v>
      </c>
      <c r="G56" s="102">
        <f t="shared" si="4"/>
        <v>116764</v>
      </c>
      <c r="H56" s="227">
        <f t="shared" si="2"/>
        <v>0.49176627161616926</v>
      </c>
      <c r="K56" s="80"/>
    </row>
    <row r="57" spans="2:11" s="79" customFormat="1" ht="25" customHeight="1">
      <c r="B57" s="140">
        <f>'인원 입력 기능'!G56</f>
        <v>98</v>
      </c>
      <c r="C57" s="83">
        <f t="shared" si="5"/>
        <v>5</v>
      </c>
      <c r="D57" s="224">
        <f t="shared" si="3"/>
        <v>50.265332423622169</v>
      </c>
      <c r="E57" s="225">
        <f>'인원 입력 기능'!J56</f>
        <v>2650</v>
      </c>
      <c r="F57" s="226">
        <f t="shared" si="1"/>
        <v>1.116080829521812E-2</v>
      </c>
      <c r="G57" s="102">
        <f t="shared" si="4"/>
        <v>119414</v>
      </c>
      <c r="H57" s="227">
        <f t="shared" si="2"/>
        <v>0.50292707991138741</v>
      </c>
      <c r="K57" s="80"/>
    </row>
    <row r="58" spans="2:11" s="79" customFormat="1" ht="25" customHeight="1">
      <c r="B58" s="140">
        <f>'인원 입력 기능'!G57</f>
        <v>97</v>
      </c>
      <c r="C58" s="83">
        <f t="shared" si="5"/>
        <v>5</v>
      </c>
      <c r="D58" s="224">
        <f t="shared" si="3"/>
        <v>49.011742012651723</v>
      </c>
      <c r="E58" s="225">
        <f>'인원 입력 기능'!J57</f>
        <v>3303</v>
      </c>
      <c r="F58" s="226">
        <f t="shared" si="1"/>
        <v>1.3910999924190736E-2</v>
      </c>
      <c r="G58" s="102">
        <f t="shared" si="4"/>
        <v>122717</v>
      </c>
      <c r="H58" s="227">
        <f t="shared" si="2"/>
        <v>0.51683807983557817</v>
      </c>
      <c r="K58" s="80"/>
    </row>
    <row r="59" spans="2:11" s="79" customFormat="1" ht="25" customHeight="1">
      <c r="B59" s="140">
        <f>'인원 입력 기능'!G58</f>
        <v>96</v>
      </c>
      <c r="C59" s="83">
        <f t="shared" si="5"/>
        <v>5</v>
      </c>
      <c r="D59" s="224">
        <f t="shared" si="3"/>
        <v>47.779841474405949</v>
      </c>
      <c r="E59" s="225">
        <f>'인원 입력 기능'!J58</f>
        <v>2547</v>
      </c>
      <c r="F59" s="226">
        <f t="shared" si="1"/>
        <v>1.0727010840724737E-2</v>
      </c>
      <c r="G59" s="102">
        <f t="shared" si="4"/>
        <v>125264</v>
      </c>
      <c r="H59" s="227">
        <f t="shared" si="2"/>
        <v>0.52756509067630286</v>
      </c>
      <c r="K59" s="80"/>
    </row>
    <row r="60" spans="2:11" s="79" customFormat="1" ht="25" customHeight="1">
      <c r="B60" s="140">
        <f>'인원 입력 기능'!G59</f>
        <v>95</v>
      </c>
      <c r="C60" s="83">
        <f t="shared" si="5"/>
        <v>5</v>
      </c>
      <c r="D60" s="224">
        <f t="shared" si="3"/>
        <v>46.747361416453984</v>
      </c>
      <c r="E60" s="225">
        <f>'인원 입력 기능'!J59</f>
        <v>2356</v>
      </c>
      <c r="F60" s="226">
        <f t="shared" si="1"/>
        <v>9.9225903183146752E-3</v>
      </c>
      <c r="G60" s="102">
        <f t="shared" si="4"/>
        <v>127620</v>
      </c>
      <c r="H60" s="227">
        <f t="shared" si="2"/>
        <v>0.53748768099461752</v>
      </c>
      <c r="K60" s="80"/>
    </row>
    <row r="61" spans="2:11" s="79" customFormat="1" ht="25" customHeight="1">
      <c r="B61" s="140">
        <f>'인원 입력 기능'!G60</f>
        <v>94</v>
      </c>
      <c r="C61" s="83">
        <f t="shared" si="5"/>
        <v>5</v>
      </c>
      <c r="D61" s="224">
        <f t="shared" si="3"/>
        <v>45.659709060891686</v>
      </c>
      <c r="E61" s="225">
        <f>'인원 입력 기능'!J60</f>
        <v>2809</v>
      </c>
      <c r="F61" s="226">
        <f t="shared" si="1"/>
        <v>1.1830456792931208E-2</v>
      </c>
      <c r="G61" s="102">
        <f t="shared" si="4"/>
        <v>130429</v>
      </c>
      <c r="H61" s="227">
        <f t="shared" si="2"/>
        <v>0.54931813778754879</v>
      </c>
      <c r="K61" s="80"/>
    </row>
    <row r="62" spans="2:11" s="79" customFormat="1" ht="25" customHeight="1">
      <c r="B62" s="140">
        <f>'인원 입력 기능'!G61</f>
        <v>93</v>
      </c>
      <c r="C62" s="83">
        <f t="shared" si="5"/>
        <v>5</v>
      </c>
      <c r="D62" s="224">
        <f t="shared" si="3"/>
        <v>44.492246396954151</v>
      </c>
      <c r="E62" s="225">
        <f>'인원 입력 기능'!J61</f>
        <v>2735</v>
      </c>
      <c r="F62" s="226">
        <f t="shared" si="1"/>
        <v>1.1518796485819455E-2</v>
      </c>
      <c r="G62" s="102">
        <f t="shared" si="4"/>
        <v>133164</v>
      </c>
      <c r="H62" s="227">
        <f t="shared" si="2"/>
        <v>0.56083693427336823</v>
      </c>
      <c r="K62" s="80"/>
    </row>
    <row r="63" spans="2:11" s="79" customFormat="1" ht="25" customHeight="1">
      <c r="B63" s="140">
        <f>'인원 입력 기능'!G62</f>
        <v>92</v>
      </c>
      <c r="C63" s="83">
        <f t="shared" si="5"/>
        <v>5</v>
      </c>
      <c r="D63" s="224">
        <f t="shared" si="3"/>
        <v>43.399329509177129</v>
      </c>
      <c r="E63" s="225">
        <f>'인원 입력 기능'!J62</f>
        <v>2455</v>
      </c>
      <c r="F63" s="226">
        <f t="shared" si="1"/>
        <v>1.0339541269720937E-2</v>
      </c>
      <c r="G63" s="102">
        <f t="shared" si="4"/>
        <v>135619</v>
      </c>
      <c r="H63" s="227">
        <f t="shared" si="2"/>
        <v>0.57117647554308915</v>
      </c>
      <c r="K63" s="80"/>
    </row>
    <row r="64" spans="2:11" s="79" customFormat="1" ht="25" customHeight="1">
      <c r="B64" s="140">
        <f>'인원 입력 기능'!G63</f>
        <v>91</v>
      </c>
      <c r="C64" s="83">
        <f t="shared" si="5"/>
        <v>5</v>
      </c>
      <c r="D64" s="224">
        <f t="shared" si="3"/>
        <v>42.359268524835954</v>
      </c>
      <c r="E64" s="225">
        <f>'인원 입력 기능'!J63</f>
        <v>2484</v>
      </c>
      <c r="F64" s="226">
        <f t="shared" si="1"/>
        <v>1.046167841710257E-2</v>
      </c>
      <c r="G64" s="102">
        <f t="shared" si="4"/>
        <v>138103</v>
      </c>
      <c r="H64" s="227">
        <f t="shared" si="2"/>
        <v>0.5816381539601917</v>
      </c>
      <c r="K64" s="80"/>
    </row>
    <row r="65" spans="2:11" s="79" customFormat="1" ht="25" customHeight="1">
      <c r="B65" s="140">
        <f>'인원 입력 기능'!G64</f>
        <v>90</v>
      </c>
      <c r="C65" s="83">
        <f t="shared" si="5"/>
        <v>5</v>
      </c>
      <c r="D65" s="224">
        <f t="shared" si="3"/>
        <v>41.277723026642747</v>
      </c>
      <c r="E65" s="225">
        <f>'인원 입력 기능'!J64</f>
        <v>2652</v>
      </c>
      <c r="F65" s="226">
        <f t="shared" si="1"/>
        <v>1.1169231546761681E-2</v>
      </c>
      <c r="G65" s="102">
        <f t="shared" si="4"/>
        <v>140755</v>
      </c>
      <c r="H65" s="227">
        <f t="shared" si="2"/>
        <v>0.59280738550695344</v>
      </c>
      <c r="K65" s="80"/>
    </row>
    <row r="66" spans="2:11" s="79" customFormat="1" ht="25" customHeight="1">
      <c r="B66" s="140">
        <f>'인원 입력 기능'!G65</f>
        <v>89</v>
      </c>
      <c r="C66" s="83">
        <f t="shared" si="5"/>
        <v>5</v>
      </c>
      <c r="D66" s="224">
        <f t="shared" si="3"/>
        <v>40.004969718410699</v>
      </c>
      <c r="E66" s="225">
        <f>'인원 입력 기능'!J65</f>
        <v>3392</v>
      </c>
      <c r="F66" s="226">
        <f t="shared" si="1"/>
        <v>1.4285834617879193E-2</v>
      </c>
      <c r="G66" s="102">
        <f t="shared" si="4"/>
        <v>144147</v>
      </c>
      <c r="H66" s="227">
        <f t="shared" si="2"/>
        <v>0.60709322012483258</v>
      </c>
      <c r="K66" s="80"/>
    </row>
    <row r="67" spans="2:11" s="79" customFormat="1" ht="25" customHeight="1">
      <c r="B67" s="140">
        <f>'인원 입력 기능'!G66</f>
        <v>88</v>
      </c>
      <c r="C67" s="83">
        <f t="shared" si="5"/>
        <v>6</v>
      </c>
      <c r="D67" s="224">
        <f t="shared" si="3"/>
        <v>38.722319089614977</v>
      </c>
      <c r="E67" s="225">
        <f>'인원 입력 기능'!J66</f>
        <v>2699</v>
      </c>
      <c r="F67" s="226">
        <f t="shared" si="1"/>
        <v>1.136717795803536E-2</v>
      </c>
      <c r="G67" s="102">
        <f t="shared" si="4"/>
        <v>146846</v>
      </c>
      <c r="H67" s="227">
        <f t="shared" si="2"/>
        <v>0.6184603980828679</v>
      </c>
      <c r="K67" s="80"/>
    </row>
    <row r="68" spans="2:11" s="79" customFormat="1" ht="25" customHeight="1">
      <c r="B68" s="140">
        <f>'인원 입력 기능'!G67</f>
        <v>87</v>
      </c>
      <c r="C68" s="83">
        <f t="shared" si="5"/>
        <v>6</v>
      </c>
      <c r="D68" s="224">
        <f t="shared" si="3"/>
        <v>37.463674727718399</v>
      </c>
      <c r="E68" s="225">
        <f>'인원 입력 기능'!J67</f>
        <v>3278</v>
      </c>
      <c r="F68" s="226">
        <f t="shared" si="1"/>
        <v>1.3805709279896225E-2</v>
      </c>
      <c r="G68" s="102">
        <f t="shared" si="4"/>
        <v>150124</v>
      </c>
      <c r="H68" s="227">
        <f t="shared" si="2"/>
        <v>0.63226610736276423</v>
      </c>
      <c r="K68" s="80"/>
    </row>
    <row r="69" spans="2:11" s="79" customFormat="1" ht="25" customHeight="1">
      <c r="B69" s="140">
        <f>'인원 입력 기능'!G68</f>
        <v>86</v>
      </c>
      <c r="C69" s="83">
        <f t="shared" si="5"/>
        <v>6</v>
      </c>
      <c r="D69" s="224">
        <f t="shared" si="3"/>
        <v>35.968758160024926</v>
      </c>
      <c r="E69" s="225">
        <f>'인원 입력 기능'!J68</f>
        <v>3821</v>
      </c>
      <c r="F69" s="226">
        <f t="shared" si="1"/>
        <v>1.6092622073972995E-2</v>
      </c>
      <c r="G69" s="102">
        <f t="shared" si="4"/>
        <v>153945</v>
      </c>
      <c r="H69" s="227">
        <f t="shared" si="2"/>
        <v>0.64835872943673722</v>
      </c>
      <c r="K69" s="80"/>
    </row>
    <row r="70" spans="2:11" s="79" customFormat="1" ht="25" customHeight="1">
      <c r="B70" s="140">
        <f>'인원 입력 기능'!G69</f>
        <v>85</v>
      </c>
      <c r="C70" s="83">
        <f t="shared" ref="C70:C86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224">
        <f t="shared" si="3"/>
        <v>34.275474018480608</v>
      </c>
      <c r="E70" s="225">
        <f>'인원 입력 기능'!J69</f>
        <v>4220</v>
      </c>
      <c r="F70" s="226">
        <f t="shared" si="1"/>
        <v>1.7773060756913383E-2</v>
      </c>
      <c r="G70" s="102">
        <f t="shared" si="4"/>
        <v>158165</v>
      </c>
      <c r="H70" s="227">
        <f t="shared" si="2"/>
        <v>0.66613179019365054</v>
      </c>
      <c r="K70" s="80"/>
    </row>
    <row r="71" spans="2:11" s="79" customFormat="1" ht="25" customHeight="1">
      <c r="B71" s="140">
        <f>'인원 입력 기능'!G70</f>
        <v>84</v>
      </c>
      <c r="C71" s="83">
        <f t="shared" si="6"/>
        <v>6</v>
      </c>
      <c r="D71" s="224">
        <f t="shared" si="3"/>
        <v>32.578820576318869</v>
      </c>
      <c r="E71" s="225">
        <f>'인원 입력 기능'!J70</f>
        <v>3837</v>
      </c>
      <c r="F71" s="226">
        <f t="shared" ref="F71:F105" si="7">E71/$H$2</f>
        <v>1.6160008086321481E-2</v>
      </c>
      <c r="G71" s="102">
        <f t="shared" si="4"/>
        <v>162002</v>
      </c>
      <c r="H71" s="227">
        <f t="shared" ref="H71:H105" si="8">G71/$H$2</f>
        <v>0.68229179827997199</v>
      </c>
      <c r="K71" s="80"/>
    </row>
    <row r="72" spans="2:11" s="79" customFormat="1" ht="25" customHeight="1">
      <c r="B72" s="140">
        <f>'인원 입력 기능'!G71</f>
        <v>83</v>
      </c>
      <c r="C72" s="83">
        <f t="shared" si="6"/>
        <v>6</v>
      </c>
      <c r="D72" s="224">
        <f t="shared" ref="D72:D105" si="9">100*(1-(G71+G72)/2/$H$2)</f>
        <v>30.681062003554615</v>
      </c>
      <c r="E72" s="225">
        <f>'인원 입력 기능'!J71</f>
        <v>5175</v>
      </c>
      <c r="F72" s="226">
        <f t="shared" si="7"/>
        <v>2.1795163368963689E-2</v>
      </c>
      <c r="G72" s="102">
        <f t="shared" ref="G72:G80" si="10">E72+G71</f>
        <v>167177</v>
      </c>
      <c r="H72" s="227">
        <f t="shared" si="8"/>
        <v>0.70408696164893569</v>
      </c>
      <c r="K72" s="80"/>
    </row>
    <row r="73" spans="2:11" s="79" customFormat="1" ht="25" customHeight="1">
      <c r="B73" s="140">
        <f>'인원 입력 기능'!G72</f>
        <v>82</v>
      </c>
      <c r="C73" s="83">
        <f t="shared" si="6"/>
        <v>6</v>
      </c>
      <c r="D73" s="224">
        <f t="shared" si="9"/>
        <v>28.074907975976881</v>
      </c>
      <c r="E73" s="225">
        <f>'인원 입력 기능'!J72</f>
        <v>7201</v>
      </c>
      <c r="F73" s="226">
        <f t="shared" si="7"/>
        <v>3.0327917182590824E-2</v>
      </c>
      <c r="G73" s="102">
        <f t="shared" si="10"/>
        <v>174378</v>
      </c>
      <c r="H73" s="227">
        <f t="shared" si="8"/>
        <v>0.73441487883152656</v>
      </c>
      <c r="K73" s="80"/>
    </row>
    <row r="74" spans="2:11" s="79" customFormat="1" ht="25" customHeight="1">
      <c r="B74" s="140">
        <f>'인원 입력 기능'!G73</f>
        <v>81</v>
      </c>
      <c r="C74" s="83">
        <f t="shared" si="6"/>
        <v>6</v>
      </c>
      <c r="D74" s="224">
        <f t="shared" si="9"/>
        <v>25.124874704133294</v>
      </c>
      <c r="E74" s="225">
        <f>'인원 입력 기능'!J73</f>
        <v>6808</v>
      </c>
      <c r="F74" s="226">
        <f t="shared" si="7"/>
        <v>2.8672748254281118E-2</v>
      </c>
      <c r="G74" s="102">
        <f t="shared" si="10"/>
        <v>181186</v>
      </c>
      <c r="H74" s="227">
        <f t="shared" si="8"/>
        <v>0.76308762708580768</v>
      </c>
      <c r="K74" s="80"/>
    </row>
    <row r="75" spans="2:11" s="79" customFormat="1" ht="25" customHeight="1">
      <c r="B75" s="140">
        <f>'인원 입력 기능'!G74</f>
        <v>80</v>
      </c>
      <c r="C75" s="83">
        <f t="shared" si="6"/>
        <v>6</v>
      </c>
      <c r="D75" s="224">
        <f t="shared" si="9"/>
        <v>22.246228489121368</v>
      </c>
      <c r="E75" s="225">
        <f>'인원 입력 기능'!J74</f>
        <v>6862</v>
      </c>
      <c r="F75" s="226">
        <f t="shared" si="7"/>
        <v>2.8900176045957262E-2</v>
      </c>
      <c r="G75" s="102">
        <f t="shared" si="10"/>
        <v>188048</v>
      </c>
      <c r="H75" s="227">
        <f t="shared" si="8"/>
        <v>0.79198780313176498</v>
      </c>
      <c r="K75" s="80"/>
    </row>
    <row r="76" spans="2:11" s="79" customFormat="1" ht="25" customHeight="1">
      <c r="B76" s="140">
        <f>'인원 입력 기능'!G75</f>
        <v>79</v>
      </c>
      <c r="C76" s="83">
        <f t="shared" si="6"/>
        <v>7</v>
      </c>
      <c r="D76" s="224">
        <f t="shared" si="9"/>
        <v>18.590326737927377</v>
      </c>
      <c r="E76" s="225">
        <f>'인원 입력 기능'!J75</f>
        <v>10499</v>
      </c>
      <c r="F76" s="226">
        <f t="shared" si="7"/>
        <v>4.4217858977922658E-2</v>
      </c>
      <c r="G76" s="102">
        <f t="shared" si="10"/>
        <v>198547</v>
      </c>
      <c r="H76" s="227">
        <f t="shared" si="8"/>
        <v>0.83620566210968761</v>
      </c>
      <c r="K76" s="80"/>
    </row>
    <row r="77" spans="2:11" s="79" customFormat="1" ht="25" customHeight="1">
      <c r="B77" s="140">
        <f>'인원 입력 기능'!G76</f>
        <v>78</v>
      </c>
      <c r="C77" s="83">
        <f t="shared" si="6"/>
        <v>7</v>
      </c>
      <c r="D77" s="224">
        <f t="shared" si="9"/>
        <v>15.276198418113363</v>
      </c>
      <c r="E77" s="225">
        <f>'인원 입력 기능'!J76</f>
        <v>5239</v>
      </c>
      <c r="F77" s="226">
        <f t="shared" si="7"/>
        <v>2.2064707418357636E-2</v>
      </c>
      <c r="G77" s="102">
        <f t="shared" si="10"/>
        <v>203786</v>
      </c>
      <c r="H77" s="227">
        <f t="shared" si="8"/>
        <v>0.85827036952804525</v>
      </c>
      <c r="K77" s="80"/>
    </row>
    <row r="78" spans="2:11" s="79" customFormat="1" ht="25" customHeight="1">
      <c r="B78" s="140">
        <f>'인원 입력 기능'!G77</f>
        <v>77</v>
      </c>
      <c r="C78" s="83">
        <f t="shared" si="6"/>
        <v>7</v>
      </c>
      <c r="D78" s="224">
        <f t="shared" si="9"/>
        <v>10.500214792914363</v>
      </c>
      <c r="E78" s="225">
        <f>'인원 입력 기능'!J77</f>
        <v>17441</v>
      </c>
      <c r="F78" s="226">
        <f t="shared" si="7"/>
        <v>7.3454965085622353E-2</v>
      </c>
      <c r="G78" s="102">
        <f t="shared" si="10"/>
        <v>221227</v>
      </c>
      <c r="H78" s="227">
        <f t="shared" si="8"/>
        <v>0.93172533461366758</v>
      </c>
      <c r="K78" s="80"/>
    </row>
    <row r="79" spans="2:11" s="79" customFormat="1" ht="25" customHeight="1">
      <c r="B79" s="140">
        <f>'인원 입력 기능'!G78</f>
        <v>76</v>
      </c>
      <c r="C79" s="83">
        <f t="shared" si="6"/>
        <v>8</v>
      </c>
      <c r="D79" s="224">
        <f t="shared" si="9"/>
        <v>6.0712691313100642</v>
      </c>
      <c r="E79" s="225">
        <f>'인원 입력 기능'!J78</f>
        <v>3591</v>
      </c>
      <c r="F79" s="226">
        <f t="shared" si="7"/>
        <v>1.5123948146463497E-2</v>
      </c>
      <c r="G79" s="102">
        <f t="shared" si="10"/>
        <v>224818</v>
      </c>
      <c r="H79" s="227">
        <f t="shared" si="8"/>
        <v>0.94684928276013103</v>
      </c>
      <c r="K79" s="80"/>
    </row>
    <row r="80" spans="2:11" s="79" customFormat="1" ht="25" customHeight="1">
      <c r="B80" s="140">
        <f>'인원 입력 기능'!G79</f>
        <v>75</v>
      </c>
      <c r="C80" s="83">
        <f t="shared" si="6"/>
        <v>8</v>
      </c>
      <c r="D80" s="224">
        <f t="shared" si="9"/>
        <v>4.2790117841289055</v>
      </c>
      <c r="E80" s="225">
        <f>'인원 입력 기능'!J79</f>
        <v>4920</v>
      </c>
      <c r="F80" s="226">
        <f t="shared" si="7"/>
        <v>2.0721198797159678E-2</v>
      </c>
      <c r="G80" s="102">
        <f t="shared" si="10"/>
        <v>229738</v>
      </c>
      <c r="H80" s="227">
        <f t="shared" si="8"/>
        <v>0.96757048155729075</v>
      </c>
      <c r="K80" s="80"/>
    </row>
    <row r="81" spans="2:11" s="79" customFormat="1" ht="25" customHeight="1">
      <c r="B81" s="140">
        <f>'인원 입력 기능'!G80</f>
        <v>74</v>
      </c>
      <c r="C81" s="83">
        <f t="shared" si="6"/>
        <v>9</v>
      </c>
      <c r="D81" s="224">
        <f t="shared" si="9"/>
        <v>2.8380040263142337</v>
      </c>
      <c r="E81" s="225">
        <f>'인원 입력 기능'!J80</f>
        <v>1923</v>
      </c>
      <c r="F81" s="226">
        <f t="shared" si="7"/>
        <v>8.0989563591337532E-3</v>
      </c>
      <c r="G81" s="102">
        <f>E81+G80</f>
        <v>231661</v>
      </c>
      <c r="H81" s="227">
        <f t="shared" si="8"/>
        <v>0.97566943791642446</v>
      </c>
      <c r="K81" s="80"/>
    </row>
    <row r="82" spans="2:11" s="79" customFormat="1" ht="25" customHeight="1">
      <c r="B82" s="140">
        <f>'인원 입력 기능'!G81</f>
        <v>73</v>
      </c>
      <c r="C82" s="83">
        <f t="shared" si="6"/>
        <v>9</v>
      </c>
      <c r="D82" s="224">
        <f t="shared" si="9"/>
        <v>2.0668553475012397</v>
      </c>
      <c r="E82" s="225">
        <f>'인원 입력 기능'!J81</f>
        <v>1739</v>
      </c>
      <c r="F82" s="226">
        <f t="shared" si="7"/>
        <v>7.3240172171261551E-3</v>
      </c>
      <c r="G82" s="102">
        <f t="shared" ref="G82:G86" si="11">E82+G81</f>
        <v>233400</v>
      </c>
      <c r="H82" s="227">
        <f t="shared" si="8"/>
        <v>0.98299345513355063</v>
      </c>
      <c r="K82" s="80"/>
    </row>
    <row r="83" spans="2:11" s="79" customFormat="1" ht="25" customHeight="1">
      <c r="B83" s="140">
        <f>'인원 입력 기능'!G82</f>
        <v>72</v>
      </c>
      <c r="C83" s="83">
        <f t="shared" si="6"/>
        <v>9</v>
      </c>
      <c r="D83" s="224">
        <f t="shared" si="9"/>
        <v>1.5027080753712507</v>
      </c>
      <c r="E83" s="225">
        <f>'인원 입력 기능'!J82</f>
        <v>940</v>
      </c>
      <c r="F83" s="226">
        <f t="shared" si="7"/>
        <v>3.9589282254735977E-3</v>
      </c>
      <c r="G83" s="102">
        <f t="shared" si="11"/>
        <v>234340</v>
      </c>
      <c r="H83" s="227">
        <f t="shared" si="8"/>
        <v>0.98695238335902424</v>
      </c>
      <c r="K83" s="80"/>
    </row>
    <row r="84" spans="2:11" s="79" customFormat="1" ht="25" customHeight="1">
      <c r="B84" s="140">
        <f>'인원 입력 기능'!G83</f>
        <v>71</v>
      </c>
      <c r="C84" s="83">
        <f t="shared" si="6"/>
        <v>9</v>
      </c>
      <c r="D84" s="224">
        <f t="shared" si="9"/>
        <v>1.1771494032126295</v>
      </c>
      <c r="E84" s="225">
        <f>'인원 입력 기능'!J83</f>
        <v>606</v>
      </c>
      <c r="F84" s="226">
        <f t="shared" si="7"/>
        <v>2.552245217698936E-3</v>
      </c>
      <c r="G84" s="102">
        <f t="shared" si="11"/>
        <v>234946</v>
      </c>
      <c r="H84" s="227">
        <f t="shared" si="8"/>
        <v>0.98950462857672317</v>
      </c>
      <c r="K84" s="80"/>
    </row>
    <row r="85" spans="2:11" s="79" customFormat="1" ht="25" customHeight="1">
      <c r="B85" s="140">
        <f>'인원 입력 기능'!G84</f>
        <v>70</v>
      </c>
      <c r="C85" s="83">
        <f t="shared" si="6"/>
        <v>9</v>
      </c>
      <c r="D85" s="224">
        <f t="shared" si="9"/>
        <v>0.96046125725453013</v>
      </c>
      <c r="E85" s="225">
        <f>'인원 입력 기능'!J84</f>
        <v>423</v>
      </c>
      <c r="F85" s="226">
        <f t="shared" si="7"/>
        <v>1.7815177014631188E-3</v>
      </c>
      <c r="G85" s="102">
        <f t="shared" si="11"/>
        <v>235369</v>
      </c>
      <c r="H85" s="227">
        <f t="shared" si="8"/>
        <v>0.99128614627818634</v>
      </c>
      <c r="K85" s="80"/>
    </row>
    <row r="86" spans="2:11" s="79" customFormat="1" ht="25" customHeight="1">
      <c r="B86" s="140">
        <f>'인원 입력 기능'!G85</f>
        <v>69</v>
      </c>
      <c r="C86" s="83">
        <f t="shared" si="6"/>
        <v>9</v>
      </c>
      <c r="D86" s="224">
        <f t="shared" si="9"/>
        <v>0.67765058667946798</v>
      </c>
      <c r="E86" s="225">
        <f>'인원 입력 기능'!J85</f>
        <v>920</v>
      </c>
      <c r="F86" s="226">
        <f t="shared" si="7"/>
        <v>3.874695710037989E-3</v>
      </c>
      <c r="G86" s="102">
        <f t="shared" si="11"/>
        <v>236289</v>
      </c>
      <c r="H86" s="227">
        <f t="shared" si="8"/>
        <v>0.9951608419882243</v>
      </c>
      <c r="K86" s="80"/>
    </row>
    <row r="87" spans="2:11" ht="25" customHeight="1">
      <c r="B87" s="140">
        <f>'인원 입력 기능'!G86</f>
        <v>68</v>
      </c>
      <c r="C87" s="83">
        <f t="shared" ref="C87:C88" si="12">IF(ROUND(B87,0)&gt;=$M$6,1,IF(ROUND(B87,0)&gt;=$M$7,2,IF(ROUND(B87,0)&gt;=$M$8,3,IF(ROUND(B87,0)&gt;=$M$9,4,IF(ROUND(B87,0)&gt;=$M$10,5,IF(ROUND(B87,0)&gt;=$M$11,6,IF(ROUND(B87,0)&gt;=$M$12,7,IF(ROUND(B87,0)&gt;=$M$13,8,9))))))))</f>
        <v>9</v>
      </c>
      <c r="D87" s="224">
        <f t="shared" ref="D87:D88" si="13">100*(1-(G86+G87)/2/$H$2)</f>
        <v>0.25501394048130788</v>
      </c>
      <c r="E87" s="225">
        <f>'인원 입력 기능'!J86</f>
        <v>1087</v>
      </c>
      <c r="F87" s="226">
        <f t="shared" ref="F87:F88" si="14">E87/$H$2</f>
        <v>4.5780372139253194E-3</v>
      </c>
      <c r="G87" s="102">
        <f t="shared" ref="G87:G88" si="15">E87+G86</f>
        <v>237376</v>
      </c>
      <c r="H87" s="227">
        <f t="shared" ref="H87:H88" si="16">G87/$H$2</f>
        <v>0.99973887920214966</v>
      </c>
      <c r="K87" s="1"/>
    </row>
    <row r="88" spans="2:11" ht="25" customHeight="1" thickBot="1">
      <c r="B88" s="153">
        <f>'인원 입력 기능'!G87</f>
        <v>67</v>
      </c>
      <c r="C88" s="154">
        <f t="shared" si="12"/>
        <v>9</v>
      </c>
      <c r="D88" s="155">
        <f t="shared" si="13"/>
        <v>1.3056039892522797E-2</v>
      </c>
      <c r="E88" s="156">
        <f>'인원 입력 기능'!J87</f>
        <v>62</v>
      </c>
      <c r="F88" s="162">
        <f t="shared" si="14"/>
        <v>2.6112079785038623E-4</v>
      </c>
      <c r="G88" s="158">
        <f t="shared" si="15"/>
        <v>237438</v>
      </c>
      <c r="H88" s="163">
        <f t="shared" si="16"/>
        <v>1</v>
      </c>
      <c r="K88" s="1"/>
    </row>
    <row r="89" spans="2:11" ht="21" hidden="1" customHeight="1">
      <c r="B89" s="228">
        <f>'인원 입력 기능'!G88</f>
        <v>0</v>
      </c>
      <c r="C89" s="61">
        <f t="shared" ref="C89:C105" si="17">IF(ROUND(B89,0)&gt;=$M$6,1,IF(ROUND(B89,0)&gt;=$M$7,2,IF(ROUND(B89,0)&gt;=$M$8,3,IF(ROUND(B89,0)&gt;=$M$9,4,IF(ROUND(B89,0)&gt;=$M$10,5,IF(ROUND(B89,0)&gt;=$M$11,6,IF(ROUND(B89,0)&gt;=$M$12,7,IF(ROUND(B89,0)&gt;=$M$13,8,9))))))))</f>
        <v>9</v>
      </c>
      <c r="D89" s="229">
        <f t="shared" si="9"/>
        <v>0</v>
      </c>
      <c r="E89" s="230">
        <f>'인원 입력 기능'!J88</f>
        <v>0</v>
      </c>
      <c r="F89" s="231">
        <f t="shared" si="7"/>
        <v>0</v>
      </c>
      <c r="G89" s="232">
        <f t="shared" ref="G89" si="18">E89+G88</f>
        <v>237438</v>
      </c>
      <c r="H89" s="233">
        <f t="shared" si="8"/>
        <v>1</v>
      </c>
      <c r="K89" s="1"/>
    </row>
    <row r="90" spans="2:11" ht="21" hidden="1" customHeight="1" thickBot="1">
      <c r="B90" s="234">
        <f>'인원 입력 기능'!G89</f>
        <v>0</v>
      </c>
      <c r="C90" s="58">
        <f t="shared" si="17"/>
        <v>9</v>
      </c>
      <c r="D90" s="235">
        <f t="shared" si="9"/>
        <v>0</v>
      </c>
      <c r="E90" s="236">
        <f>'인원 입력 기능'!J89</f>
        <v>0</v>
      </c>
      <c r="F90" s="237">
        <f t="shared" si="7"/>
        <v>0</v>
      </c>
      <c r="G90" s="238">
        <f t="shared" ref="G90:G96" si="19">E90+G89</f>
        <v>237438</v>
      </c>
      <c r="H90" s="239">
        <f t="shared" si="8"/>
        <v>1</v>
      </c>
      <c r="K90" s="1"/>
    </row>
    <row r="91" spans="2:11" ht="21" hidden="1" customHeight="1">
      <c r="B91" s="228">
        <f>'인원 입력 기능'!G90</f>
        <v>0</v>
      </c>
      <c r="C91" s="61">
        <f t="shared" si="17"/>
        <v>9</v>
      </c>
      <c r="D91" s="229">
        <f t="shared" si="9"/>
        <v>0</v>
      </c>
      <c r="E91" s="236">
        <f>'인원 입력 기능'!J90</f>
        <v>0</v>
      </c>
      <c r="F91" s="237">
        <f t="shared" si="7"/>
        <v>0</v>
      </c>
      <c r="G91" s="238">
        <f t="shared" si="19"/>
        <v>237438</v>
      </c>
      <c r="H91" s="239">
        <f t="shared" si="8"/>
        <v>1</v>
      </c>
      <c r="K91" s="1"/>
    </row>
    <row r="92" spans="2:11" ht="21" hidden="1" customHeight="1">
      <c r="B92" s="240">
        <f>'인원 입력 기능'!G91</f>
        <v>0</v>
      </c>
      <c r="C92" s="56">
        <f t="shared" si="17"/>
        <v>9</v>
      </c>
      <c r="D92" s="241">
        <f t="shared" si="9"/>
        <v>0</v>
      </c>
      <c r="E92" s="236">
        <f>'인원 입력 기능'!J91</f>
        <v>0</v>
      </c>
      <c r="F92" s="237">
        <f t="shared" si="7"/>
        <v>0</v>
      </c>
      <c r="G92" s="238">
        <f t="shared" si="19"/>
        <v>237438</v>
      </c>
      <c r="H92" s="239">
        <f t="shared" si="8"/>
        <v>1</v>
      </c>
      <c r="K92" s="1"/>
    </row>
    <row r="93" spans="2:11" ht="21" hidden="1" customHeight="1">
      <c r="B93" s="240">
        <f>'인원 입력 기능'!G92</f>
        <v>0</v>
      </c>
      <c r="C93" s="56">
        <f t="shared" si="17"/>
        <v>9</v>
      </c>
      <c r="D93" s="241">
        <f t="shared" si="9"/>
        <v>0</v>
      </c>
      <c r="E93" s="236">
        <f>'인원 입력 기능'!J92</f>
        <v>0</v>
      </c>
      <c r="F93" s="237">
        <f t="shared" si="7"/>
        <v>0</v>
      </c>
      <c r="G93" s="238">
        <f t="shared" si="19"/>
        <v>237438</v>
      </c>
      <c r="H93" s="239">
        <f t="shared" si="8"/>
        <v>1</v>
      </c>
      <c r="K93" s="1"/>
    </row>
    <row r="94" spans="2:11" ht="21" hidden="1" customHeight="1">
      <c r="B94" s="240">
        <f>'인원 입력 기능'!G93</f>
        <v>0</v>
      </c>
      <c r="C94" s="56">
        <f t="shared" si="17"/>
        <v>9</v>
      </c>
      <c r="D94" s="241">
        <f t="shared" si="9"/>
        <v>0</v>
      </c>
      <c r="E94" s="236">
        <f>'인원 입력 기능'!J93</f>
        <v>0</v>
      </c>
      <c r="F94" s="237">
        <f t="shared" si="7"/>
        <v>0</v>
      </c>
      <c r="G94" s="238">
        <f t="shared" si="19"/>
        <v>237438</v>
      </c>
      <c r="H94" s="239">
        <f t="shared" si="8"/>
        <v>1</v>
      </c>
      <c r="K94" s="1"/>
    </row>
    <row r="95" spans="2:11" ht="21" hidden="1" customHeight="1">
      <c r="B95" s="240">
        <f>'인원 입력 기능'!G94</f>
        <v>0</v>
      </c>
      <c r="C95" s="56">
        <f t="shared" si="17"/>
        <v>9</v>
      </c>
      <c r="D95" s="241">
        <f t="shared" si="9"/>
        <v>0</v>
      </c>
      <c r="E95" s="236">
        <f>'인원 입력 기능'!J94</f>
        <v>0</v>
      </c>
      <c r="F95" s="237">
        <f t="shared" si="7"/>
        <v>0</v>
      </c>
      <c r="G95" s="238">
        <f t="shared" si="19"/>
        <v>237438</v>
      </c>
      <c r="H95" s="239">
        <f t="shared" si="8"/>
        <v>1</v>
      </c>
      <c r="K95" s="1"/>
    </row>
    <row r="96" spans="2:11" ht="21" hidden="1" customHeight="1">
      <c r="B96" s="240">
        <f>'인원 입력 기능'!G95</f>
        <v>0</v>
      </c>
      <c r="C96" s="56">
        <f t="shared" si="17"/>
        <v>9</v>
      </c>
      <c r="D96" s="241">
        <f t="shared" si="9"/>
        <v>0</v>
      </c>
      <c r="E96" s="236">
        <f>'인원 입력 기능'!J95</f>
        <v>0</v>
      </c>
      <c r="F96" s="237">
        <f t="shared" si="7"/>
        <v>0</v>
      </c>
      <c r="G96" s="238">
        <f t="shared" si="19"/>
        <v>237438</v>
      </c>
      <c r="H96" s="239">
        <f t="shared" si="8"/>
        <v>1</v>
      </c>
      <c r="K96" s="1"/>
    </row>
    <row r="97" spans="2:11" ht="21" hidden="1" customHeight="1">
      <c r="B97" s="240">
        <f>'인원 입력 기능'!G96</f>
        <v>0</v>
      </c>
      <c r="C97" s="56">
        <f t="shared" si="17"/>
        <v>9</v>
      </c>
      <c r="D97" s="241">
        <f t="shared" si="9"/>
        <v>0</v>
      </c>
      <c r="E97" s="236">
        <f>'인원 입력 기능'!J96</f>
        <v>0</v>
      </c>
      <c r="F97" s="237">
        <f t="shared" si="7"/>
        <v>0</v>
      </c>
      <c r="G97" s="238">
        <f t="shared" ref="G97:G103" si="20">E97+G96</f>
        <v>237438</v>
      </c>
      <c r="H97" s="239">
        <f t="shared" si="8"/>
        <v>1</v>
      </c>
      <c r="K97" s="1"/>
    </row>
    <row r="98" spans="2:11" ht="21" hidden="1" customHeight="1">
      <c r="B98" s="240">
        <f>'인원 입력 기능'!G97</f>
        <v>0</v>
      </c>
      <c r="C98" s="56">
        <f t="shared" si="17"/>
        <v>9</v>
      </c>
      <c r="D98" s="241">
        <f t="shared" si="9"/>
        <v>0</v>
      </c>
      <c r="E98" s="236">
        <f>'인원 입력 기능'!J97</f>
        <v>0</v>
      </c>
      <c r="F98" s="237">
        <f t="shared" si="7"/>
        <v>0</v>
      </c>
      <c r="G98" s="238">
        <f t="shared" si="20"/>
        <v>237438</v>
      </c>
      <c r="H98" s="239">
        <f t="shared" si="8"/>
        <v>1</v>
      </c>
      <c r="K98" s="1"/>
    </row>
    <row r="99" spans="2:11" ht="21" hidden="1" customHeight="1">
      <c r="B99" s="240">
        <f>'인원 입력 기능'!G98</f>
        <v>0</v>
      </c>
      <c r="C99" s="56">
        <f t="shared" si="17"/>
        <v>9</v>
      </c>
      <c r="D99" s="241">
        <f t="shared" si="9"/>
        <v>0</v>
      </c>
      <c r="E99" s="236">
        <f>'인원 입력 기능'!J98</f>
        <v>0</v>
      </c>
      <c r="F99" s="237">
        <f t="shared" si="7"/>
        <v>0</v>
      </c>
      <c r="G99" s="238">
        <f t="shared" si="20"/>
        <v>237438</v>
      </c>
      <c r="H99" s="239">
        <f t="shared" si="8"/>
        <v>1</v>
      </c>
      <c r="K99" s="1"/>
    </row>
    <row r="100" spans="2:11" ht="21" hidden="1" customHeight="1" thickBot="1">
      <c r="B100" s="234">
        <f>'인원 입력 기능'!G99</f>
        <v>0</v>
      </c>
      <c r="C100" s="58">
        <f t="shared" si="17"/>
        <v>9</v>
      </c>
      <c r="D100" s="241">
        <f t="shared" si="9"/>
        <v>0</v>
      </c>
      <c r="E100" s="236">
        <f>'인원 입력 기능'!J99</f>
        <v>0</v>
      </c>
      <c r="F100" s="237">
        <f t="shared" si="7"/>
        <v>0</v>
      </c>
      <c r="G100" s="238">
        <f t="shared" si="20"/>
        <v>237438</v>
      </c>
      <c r="H100" s="239">
        <f t="shared" si="8"/>
        <v>1</v>
      </c>
      <c r="K100" s="1"/>
    </row>
    <row r="101" spans="2:11" ht="21" hidden="1" customHeight="1" thickBot="1">
      <c r="B101" s="242">
        <f>'인원 입력 기능'!G100</f>
        <v>0</v>
      </c>
      <c r="C101" s="243">
        <f t="shared" si="17"/>
        <v>9</v>
      </c>
      <c r="D101" s="241">
        <f t="shared" si="9"/>
        <v>0</v>
      </c>
      <c r="E101" s="244">
        <f>'인원 입력 기능'!J100</f>
        <v>0</v>
      </c>
      <c r="F101" s="245">
        <f t="shared" si="7"/>
        <v>0</v>
      </c>
      <c r="G101" s="246">
        <f t="shared" si="20"/>
        <v>237438</v>
      </c>
      <c r="H101" s="247">
        <f t="shared" si="8"/>
        <v>1</v>
      </c>
      <c r="K101" s="1"/>
    </row>
    <row r="102" spans="2:11" ht="21" hidden="1" customHeight="1">
      <c r="B102" s="228">
        <f>'인원 입력 기능'!G101</f>
        <v>0</v>
      </c>
      <c r="C102" s="61">
        <f t="shared" si="17"/>
        <v>9</v>
      </c>
      <c r="D102" s="241">
        <f t="shared" si="9"/>
        <v>0</v>
      </c>
      <c r="E102" s="248">
        <f>'인원 입력 기능'!J101</f>
        <v>0</v>
      </c>
      <c r="F102" s="231">
        <f t="shared" si="7"/>
        <v>0</v>
      </c>
      <c r="G102" s="232">
        <f t="shared" si="20"/>
        <v>237438</v>
      </c>
      <c r="H102" s="233">
        <f t="shared" si="8"/>
        <v>1</v>
      </c>
      <c r="K102" s="1"/>
    </row>
    <row r="103" spans="2:11" ht="21" hidden="1" customHeight="1">
      <c r="B103" s="240">
        <f>'인원 입력 기능'!G102</f>
        <v>0</v>
      </c>
      <c r="C103" s="56">
        <f t="shared" si="17"/>
        <v>9</v>
      </c>
      <c r="D103" s="241">
        <f t="shared" si="9"/>
        <v>0</v>
      </c>
      <c r="E103" s="249">
        <f>'인원 입력 기능'!J102</f>
        <v>0</v>
      </c>
      <c r="F103" s="237">
        <f t="shared" si="7"/>
        <v>0</v>
      </c>
      <c r="G103" s="238">
        <f t="shared" si="20"/>
        <v>237438</v>
      </c>
      <c r="H103" s="239">
        <f t="shared" si="8"/>
        <v>1</v>
      </c>
      <c r="K103" s="1"/>
    </row>
    <row r="104" spans="2:11" ht="21" hidden="1" customHeight="1">
      <c r="B104" s="250">
        <f>'인원 입력 기능'!G104</f>
        <v>0</v>
      </c>
      <c r="C104" s="251">
        <f t="shared" si="17"/>
        <v>9</v>
      </c>
      <c r="D104" s="241">
        <f t="shared" si="9"/>
        <v>0</v>
      </c>
      <c r="E104" s="252">
        <f>'인원 입력 기능'!J104</f>
        <v>0</v>
      </c>
      <c r="F104" s="253">
        <f t="shared" si="7"/>
        <v>0</v>
      </c>
      <c r="G104" s="254">
        <f t="shared" ref="G104:G105" si="21">E104+G103</f>
        <v>237438</v>
      </c>
      <c r="H104" s="255">
        <f t="shared" si="8"/>
        <v>1</v>
      </c>
    </row>
    <row r="105" spans="2:11" ht="21" hidden="1" customHeight="1" thickBot="1">
      <c r="B105" s="256">
        <f>'인원 입력 기능'!G105</f>
        <v>0</v>
      </c>
      <c r="C105" s="257">
        <f t="shared" si="17"/>
        <v>9</v>
      </c>
      <c r="D105" s="241">
        <f t="shared" si="9"/>
        <v>0</v>
      </c>
      <c r="E105" s="258">
        <f>'인원 입력 기능'!J105</f>
        <v>0</v>
      </c>
      <c r="F105" s="259">
        <f t="shared" si="7"/>
        <v>0</v>
      </c>
      <c r="G105" s="254">
        <f t="shared" si="21"/>
        <v>237438</v>
      </c>
      <c r="H105" s="260">
        <f t="shared" si="8"/>
        <v>1</v>
      </c>
    </row>
    <row r="106" spans="2:11" ht="21" customHeight="1"/>
    <row r="107" spans="2:11" ht="21" customHeight="1"/>
  </sheetData>
  <sheetProtection algorithmName="SHA-512" hashValue="jCTTfiQPCqZC0HxgRa02Fwlg2bKfGI+9S3rqWz7dupk2RhdZTyXTwsfVkrbwcTpCJIoxbv3V2h/f28SaDTqYUg==" saltValue="a99pDHFR9ZL52aZ7njzx+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2023-10-29T09:12:37Z</dcterms:modified>
</cp:coreProperties>
</file>