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윤승혁\Desktop\모의고사&amp;수능 관련\2023\고3\국수\첨부파일 제작용\"/>
    </mc:Choice>
  </mc:AlternateContent>
  <xr:revisionPtr revIDLastSave="0" documentId="13_ncr:1_{DE38E90C-BCF1-47AC-B06C-11FCF138AB88}" xr6:coauthVersionLast="47" xr6:coauthVersionMax="47" xr10:uidLastSave="{00000000-0000-0000-0000-000000000000}"/>
  <workbookProtection workbookAlgorithmName="SHA-512" workbookHashValue="jmRJecaNng3q762HVe4JiRkSL5p3/vp22poLjaFFhpk84XiiQaEOpE4vTQ+YWOKLMokls2uPK/GSDfmqg5SZww==" workbookSaltValue="lhRc3pGD+EH6XOMR2RqdgA==" workbookSpinCount="100000" lockStructure="1"/>
  <bookViews>
    <workbookView xWindow="-110" yWindow="-110" windowWidth="19420" windowHeight="11620" tabRatio="930" firstSheet="1" activeTab="1" xr2:uid="{AB9EE284-95EA-49B1-8133-EE4E7651E7F1}"/>
  </bookViews>
  <sheets>
    <sheet name="인원 입력 기능" sheetId="64" state="hidden" r:id="rId1"/>
    <sheet name="점수 계산기" sheetId="122" r:id="rId2"/>
    <sheet name="국어 백분위 표" sheetId="86" r:id="rId3"/>
    <sheet name="수학 백분위 표" sheetId="87" r:id="rId4"/>
  </sheets>
  <definedNames>
    <definedName name="_xlnm._FilterDatabase" localSheetId="1" hidden="1">'점수 계산기'!$B$11:$B$16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7" i="87" l="1"/>
  <c r="C87" i="87"/>
  <c r="E87" i="87"/>
  <c r="G87" i="87" s="1"/>
  <c r="F87" i="87"/>
  <c r="B88" i="87"/>
  <c r="C88" i="87" s="1"/>
  <c r="E88" i="87"/>
  <c r="F88" i="87"/>
  <c r="B89" i="87"/>
  <c r="C89" i="87"/>
  <c r="E89" i="87"/>
  <c r="F89" i="87"/>
  <c r="B90" i="87"/>
  <c r="C90" i="87"/>
  <c r="E90" i="87"/>
  <c r="F90" i="87"/>
  <c r="B91" i="87"/>
  <c r="C91" i="87" s="1"/>
  <c r="E91" i="87"/>
  <c r="F91" i="87" s="1"/>
  <c r="B92" i="87"/>
  <c r="C92" i="87"/>
  <c r="E92" i="87"/>
  <c r="F92" i="87"/>
  <c r="B93" i="87"/>
  <c r="C93" i="87"/>
  <c r="E93" i="87"/>
  <c r="F93" i="87"/>
  <c r="B94" i="87"/>
  <c r="C94" i="87"/>
  <c r="E94" i="87"/>
  <c r="F94" i="87" s="1"/>
  <c r="B95" i="87"/>
  <c r="C95" i="87"/>
  <c r="E95" i="87"/>
  <c r="F95" i="87"/>
  <c r="B96" i="87"/>
  <c r="C96" i="87" s="1"/>
  <c r="E96" i="87"/>
  <c r="F96" i="87"/>
  <c r="B97" i="87"/>
  <c r="C97" i="87"/>
  <c r="E97" i="87"/>
  <c r="F97" i="87"/>
  <c r="J32" i="122"/>
  <c r="I32" i="122"/>
  <c r="H32" i="122"/>
  <c r="K30" i="122"/>
  <c r="K33" i="122" s="1"/>
  <c r="I25" i="122"/>
  <c r="H25" i="122"/>
  <c r="J23" i="122"/>
  <c r="J24" i="122" s="1"/>
  <c r="K32" i="122" l="1"/>
  <c r="J25" i="122"/>
  <c r="J26" i="122"/>
  <c r="D87" i="87"/>
  <c r="H87" i="87"/>
  <c r="G88" i="87"/>
  <c r="K31" i="122"/>
  <c r="H88" i="87" l="1"/>
  <c r="G89" i="87"/>
  <c r="D88" i="87"/>
  <c r="E86" i="86"/>
  <c r="B98" i="86"/>
  <c r="C98" i="86" s="1"/>
  <c r="E98" i="86"/>
  <c r="B99" i="86"/>
  <c r="C99" i="86" s="1"/>
  <c r="E99" i="86"/>
  <c r="B100" i="86"/>
  <c r="C100" i="86" s="1"/>
  <c r="E100" i="86"/>
  <c r="B101" i="86"/>
  <c r="C101" i="86" s="1"/>
  <c r="E101" i="86"/>
  <c r="B102" i="86"/>
  <c r="C102" i="86" s="1"/>
  <c r="E102" i="86"/>
  <c r="B103" i="86"/>
  <c r="C103" i="86" s="1"/>
  <c r="E103" i="86"/>
  <c r="B104" i="86"/>
  <c r="C104" i="86" s="1"/>
  <c r="E104" i="86"/>
  <c r="B105" i="86"/>
  <c r="C105" i="86" s="1"/>
  <c r="E105" i="86"/>
  <c r="B106" i="86"/>
  <c r="C106" i="86" s="1"/>
  <c r="E106" i="86"/>
  <c r="B107" i="86"/>
  <c r="C107" i="86" s="1"/>
  <c r="E107" i="86"/>
  <c r="B108" i="86"/>
  <c r="C108" i="86" s="1"/>
  <c r="E108" i="86"/>
  <c r="B109" i="86"/>
  <c r="C109" i="86"/>
  <c r="E109" i="86"/>
  <c r="B110" i="86"/>
  <c r="C110" i="86" s="1"/>
  <c r="E110" i="86"/>
  <c r="B111" i="86"/>
  <c r="C111" i="86" s="1"/>
  <c r="E111" i="86"/>
  <c r="B112" i="86"/>
  <c r="C112" i="86" s="1"/>
  <c r="E112" i="86"/>
  <c r="B113" i="86"/>
  <c r="C113" i="86" s="1"/>
  <c r="E113" i="86"/>
  <c r="B114" i="86"/>
  <c r="C114" i="86" s="1"/>
  <c r="E114" i="86"/>
  <c r="B115" i="86"/>
  <c r="C115" i="86" s="1"/>
  <c r="E115" i="86"/>
  <c r="B116" i="86"/>
  <c r="C116" i="86"/>
  <c r="E116" i="86"/>
  <c r="B117" i="86"/>
  <c r="C117" i="86" s="1"/>
  <c r="E117" i="86"/>
  <c r="C15" i="122"/>
  <c r="G90" i="87" l="1"/>
  <c r="D90" i="87"/>
  <c r="H89" i="87"/>
  <c r="D89" i="87"/>
  <c r="D91" i="87" l="1"/>
  <c r="H90" i="87"/>
  <c r="G91" i="87"/>
  <c r="H91" i="87" l="1"/>
  <c r="G92" i="87"/>
  <c r="H92" i="87" l="1"/>
  <c r="G93" i="87"/>
  <c r="D93" i="87"/>
  <c r="D92" i="87"/>
  <c r="B118" i="86"/>
  <c r="C118" i="86" s="1"/>
  <c r="B119" i="86"/>
  <c r="C119" i="86" s="1"/>
  <c r="B120" i="86"/>
  <c r="C120" i="86" s="1"/>
  <c r="B121" i="86"/>
  <c r="C121" i="86" s="1"/>
  <c r="B122" i="86"/>
  <c r="C122" i="86" s="1"/>
  <c r="B123" i="86"/>
  <c r="C123" i="86" s="1"/>
  <c r="B124" i="86"/>
  <c r="C124" i="86" s="1"/>
  <c r="B125" i="86"/>
  <c r="C125" i="86" s="1"/>
  <c r="B126" i="86"/>
  <c r="C126" i="86" s="1"/>
  <c r="B127" i="86"/>
  <c r="C127" i="86" s="1"/>
  <c r="B128" i="86"/>
  <c r="C128" i="86" s="1"/>
  <c r="B129" i="86"/>
  <c r="C129" i="86" s="1"/>
  <c r="B130" i="86"/>
  <c r="C130" i="86" s="1"/>
  <c r="B131" i="86"/>
  <c r="C131" i="86" s="1"/>
  <c r="B132" i="86"/>
  <c r="C132" i="86"/>
  <c r="B133" i="86"/>
  <c r="C133" i="86" s="1"/>
  <c r="B134" i="86"/>
  <c r="C134" i="86" s="1"/>
  <c r="B135" i="86"/>
  <c r="C135" i="86" s="1"/>
  <c r="B136" i="86"/>
  <c r="C136" i="86" s="1"/>
  <c r="B137" i="86"/>
  <c r="C137" i="86" s="1"/>
  <c r="B138" i="86"/>
  <c r="C138" i="86" s="1"/>
  <c r="B139" i="86"/>
  <c r="C139" i="86" s="1"/>
  <c r="B140" i="86"/>
  <c r="C140" i="86" s="1"/>
  <c r="C16" i="122"/>
  <c r="C14" i="122"/>
  <c r="H93" i="87" l="1"/>
  <c r="G94" i="87"/>
  <c r="C12" i="122"/>
  <c r="C13" i="122"/>
  <c r="H94" i="87" l="1"/>
  <c r="G95" i="87"/>
  <c r="D94" i="87"/>
  <c r="R88" i="122"/>
  <c r="B98" i="87"/>
  <c r="C98" i="87" s="1"/>
  <c r="E98" i="87"/>
  <c r="B99" i="87"/>
  <c r="C99" i="87" s="1"/>
  <c r="E99" i="87"/>
  <c r="B100" i="87"/>
  <c r="C100" i="87" s="1"/>
  <c r="E100" i="87"/>
  <c r="B101" i="87"/>
  <c r="C101" i="87" s="1"/>
  <c r="E101" i="87"/>
  <c r="B102" i="87"/>
  <c r="C102" i="87" s="1"/>
  <c r="E102" i="87"/>
  <c r="B103" i="87"/>
  <c r="C103" i="87" s="1"/>
  <c r="E103" i="87"/>
  <c r="S86" i="122"/>
  <c r="S89" i="122" s="1"/>
  <c r="Q88" i="122"/>
  <c r="P88" i="122"/>
  <c r="G36" i="122"/>
  <c r="K36" i="122" s="1"/>
  <c r="H36" i="122"/>
  <c r="J36" i="122" s="1"/>
  <c r="G37" i="122"/>
  <c r="I37" i="122" s="1"/>
  <c r="H37" i="122"/>
  <c r="J37" i="122" s="1"/>
  <c r="G38" i="122"/>
  <c r="I38" i="122" s="1"/>
  <c r="H38" i="122"/>
  <c r="J38" i="122" s="1"/>
  <c r="G39" i="122"/>
  <c r="I39" i="122" s="1"/>
  <c r="H39" i="122"/>
  <c r="J39" i="122" s="1"/>
  <c r="H40" i="122"/>
  <c r="L40" i="122" s="1"/>
  <c r="G40" i="122"/>
  <c r="I40" i="122" s="1"/>
  <c r="R79" i="122"/>
  <c r="R82" i="122" s="1"/>
  <c r="H2" i="87"/>
  <c r="H95" i="87" l="1"/>
  <c r="G96" i="87"/>
  <c r="D95" i="87"/>
  <c r="F98" i="87"/>
  <c r="F100" i="87"/>
  <c r="F101" i="87"/>
  <c r="F102" i="87"/>
  <c r="F103" i="87"/>
  <c r="F99" i="87"/>
  <c r="S88" i="122"/>
  <c r="S87" i="122"/>
  <c r="R80" i="122"/>
  <c r="K38" i="122"/>
  <c r="M38" i="122" s="1"/>
  <c r="L37" i="122"/>
  <c r="N37" i="122" s="1"/>
  <c r="K37" i="122"/>
  <c r="L36" i="122"/>
  <c r="I36" i="122"/>
  <c r="K40" i="122"/>
  <c r="Q81" i="122"/>
  <c r="L38" i="122"/>
  <c r="N38" i="122" s="1"/>
  <c r="L39" i="122"/>
  <c r="N39" i="122" s="1"/>
  <c r="K39" i="122"/>
  <c r="M39" i="122" s="1"/>
  <c r="J40" i="122"/>
  <c r="N40" i="122" s="1"/>
  <c r="H2" i="86"/>
  <c r="H96" i="87" l="1"/>
  <c r="G97" i="87"/>
  <c r="H97" i="87" s="1"/>
  <c r="D96" i="87"/>
  <c r="D126" i="86"/>
  <c r="D134" i="86"/>
  <c r="D119" i="86"/>
  <c r="D127" i="86"/>
  <c r="D135" i="86"/>
  <c r="D120" i="86"/>
  <c r="D128" i="86"/>
  <c r="D136" i="86"/>
  <c r="D121" i="86"/>
  <c r="D129" i="86"/>
  <c r="D137" i="86"/>
  <c r="D124" i="86"/>
  <c r="D133" i="86"/>
  <c r="D122" i="86"/>
  <c r="D130" i="86"/>
  <c r="D138" i="86"/>
  <c r="D140" i="86"/>
  <c r="D123" i="86"/>
  <c r="D131" i="86"/>
  <c r="D139" i="86"/>
  <c r="D132" i="86"/>
  <c r="D125" i="86"/>
  <c r="F100" i="86"/>
  <c r="F110" i="86"/>
  <c r="F104" i="86"/>
  <c r="F111" i="86"/>
  <c r="F103" i="86"/>
  <c r="F108" i="86"/>
  <c r="F115" i="86"/>
  <c r="F113" i="86"/>
  <c r="F102" i="86"/>
  <c r="F101" i="86"/>
  <c r="F109" i="86"/>
  <c r="F106" i="86"/>
  <c r="F112" i="86"/>
  <c r="F117" i="86"/>
  <c r="F105" i="86"/>
  <c r="F114" i="86"/>
  <c r="F116" i="86"/>
  <c r="F98" i="86"/>
  <c r="F107" i="86"/>
  <c r="F99" i="86"/>
  <c r="H15" i="122"/>
  <c r="H14" i="122"/>
  <c r="N36" i="122"/>
  <c r="M40" i="122"/>
  <c r="H16" i="122" s="1"/>
  <c r="M37" i="122"/>
  <c r="M36" i="122"/>
  <c r="D97" i="87" l="1"/>
  <c r="H12" i="122"/>
  <c r="H13" i="122"/>
  <c r="E93" i="86" l="1"/>
  <c r="F93" i="86" s="1"/>
  <c r="E94" i="86"/>
  <c r="F94" i="86" s="1"/>
  <c r="E95" i="86"/>
  <c r="F95" i="86" s="1"/>
  <c r="E96" i="86"/>
  <c r="F96" i="86" s="1"/>
  <c r="E97" i="86"/>
  <c r="F97" i="86" s="1"/>
  <c r="B92" i="86"/>
  <c r="C92" i="86" s="1"/>
  <c r="B93" i="86"/>
  <c r="C93" i="86" s="1"/>
  <c r="B94" i="86"/>
  <c r="C94" i="86" s="1"/>
  <c r="B95" i="86"/>
  <c r="C95" i="86" s="1"/>
  <c r="B96" i="86"/>
  <c r="C96" i="86" s="1"/>
  <c r="B97" i="86"/>
  <c r="C97" i="86" s="1"/>
  <c r="E7" i="87" l="1"/>
  <c r="F7" i="87" s="1"/>
  <c r="E8" i="87"/>
  <c r="F8" i="87" s="1"/>
  <c r="E9" i="87"/>
  <c r="F9" i="87" s="1"/>
  <c r="E10" i="87"/>
  <c r="F10" i="87" s="1"/>
  <c r="E11" i="87"/>
  <c r="F11" i="87" s="1"/>
  <c r="E12" i="87"/>
  <c r="F12" i="87" s="1"/>
  <c r="E13" i="87"/>
  <c r="F13" i="87" s="1"/>
  <c r="E14" i="87"/>
  <c r="F14" i="87" s="1"/>
  <c r="E15" i="87"/>
  <c r="F15" i="87" s="1"/>
  <c r="E16" i="87"/>
  <c r="F16" i="87" s="1"/>
  <c r="E17" i="87"/>
  <c r="F17" i="87" s="1"/>
  <c r="E18" i="87"/>
  <c r="F18" i="87" s="1"/>
  <c r="E19" i="87"/>
  <c r="F19" i="87" s="1"/>
  <c r="E20" i="87"/>
  <c r="F20" i="87" s="1"/>
  <c r="E21" i="87"/>
  <c r="F21" i="87" s="1"/>
  <c r="E22" i="87"/>
  <c r="F22" i="87" s="1"/>
  <c r="E23" i="87"/>
  <c r="F23" i="87" s="1"/>
  <c r="E24" i="87"/>
  <c r="F24" i="87" s="1"/>
  <c r="E25" i="87"/>
  <c r="F25" i="87" s="1"/>
  <c r="E26" i="87"/>
  <c r="F26" i="87" s="1"/>
  <c r="E27" i="87"/>
  <c r="F27" i="87" s="1"/>
  <c r="E28" i="87"/>
  <c r="F28" i="87" s="1"/>
  <c r="E29" i="87"/>
  <c r="F29" i="87" s="1"/>
  <c r="E30" i="87"/>
  <c r="F30" i="87" s="1"/>
  <c r="E31" i="87"/>
  <c r="F31" i="87" s="1"/>
  <c r="E32" i="87"/>
  <c r="F32" i="87" s="1"/>
  <c r="E33" i="87"/>
  <c r="F33" i="87" s="1"/>
  <c r="E34" i="87"/>
  <c r="F34" i="87" s="1"/>
  <c r="E35" i="87"/>
  <c r="F35" i="87" s="1"/>
  <c r="E36" i="87"/>
  <c r="F36" i="87" s="1"/>
  <c r="E37" i="87"/>
  <c r="F37" i="87" s="1"/>
  <c r="E38" i="87"/>
  <c r="F38" i="87" s="1"/>
  <c r="E39" i="87"/>
  <c r="F39" i="87" s="1"/>
  <c r="E40" i="87"/>
  <c r="F40" i="87" s="1"/>
  <c r="E41" i="87"/>
  <c r="F41" i="87" s="1"/>
  <c r="E42" i="87"/>
  <c r="F42" i="87" s="1"/>
  <c r="E43" i="87"/>
  <c r="F43" i="87" s="1"/>
  <c r="E44" i="87"/>
  <c r="F44" i="87" s="1"/>
  <c r="E45" i="87"/>
  <c r="F45" i="87" s="1"/>
  <c r="E46" i="87"/>
  <c r="F46" i="87" s="1"/>
  <c r="E47" i="87"/>
  <c r="F47" i="87" s="1"/>
  <c r="E48" i="87"/>
  <c r="F48" i="87" s="1"/>
  <c r="E49" i="87"/>
  <c r="F49" i="87" s="1"/>
  <c r="E50" i="87"/>
  <c r="F50" i="87" s="1"/>
  <c r="E51" i="87"/>
  <c r="F51" i="87" s="1"/>
  <c r="E52" i="87"/>
  <c r="F52" i="87" s="1"/>
  <c r="E53" i="87"/>
  <c r="F53" i="87" s="1"/>
  <c r="E54" i="87"/>
  <c r="F54" i="87" s="1"/>
  <c r="E55" i="87"/>
  <c r="F55" i="87" s="1"/>
  <c r="E56" i="87"/>
  <c r="F56" i="87" s="1"/>
  <c r="E57" i="87"/>
  <c r="F57" i="87" s="1"/>
  <c r="E58" i="87"/>
  <c r="F58" i="87" s="1"/>
  <c r="E59" i="87"/>
  <c r="F59" i="87" s="1"/>
  <c r="E60" i="87"/>
  <c r="F60" i="87" s="1"/>
  <c r="E61" i="87"/>
  <c r="F61" i="87" s="1"/>
  <c r="E62" i="87"/>
  <c r="F62" i="87" s="1"/>
  <c r="E63" i="87"/>
  <c r="F63" i="87" s="1"/>
  <c r="E64" i="87"/>
  <c r="F64" i="87" s="1"/>
  <c r="E65" i="87"/>
  <c r="F65" i="87" s="1"/>
  <c r="E66" i="87"/>
  <c r="F66" i="87" s="1"/>
  <c r="E67" i="87"/>
  <c r="F67" i="87" s="1"/>
  <c r="E68" i="87"/>
  <c r="F68" i="87" s="1"/>
  <c r="E69" i="87"/>
  <c r="F69" i="87" s="1"/>
  <c r="E70" i="87"/>
  <c r="F70" i="87" s="1"/>
  <c r="E71" i="87"/>
  <c r="F71" i="87" s="1"/>
  <c r="E72" i="87"/>
  <c r="F72" i="87" s="1"/>
  <c r="E73" i="87"/>
  <c r="F73" i="87" s="1"/>
  <c r="E74" i="87"/>
  <c r="F74" i="87" s="1"/>
  <c r="E75" i="87"/>
  <c r="F75" i="87" s="1"/>
  <c r="E76" i="87"/>
  <c r="F76" i="87" s="1"/>
  <c r="E77" i="87"/>
  <c r="F77" i="87" s="1"/>
  <c r="E78" i="87"/>
  <c r="F78" i="87" s="1"/>
  <c r="E79" i="87"/>
  <c r="F79" i="87" s="1"/>
  <c r="E80" i="87"/>
  <c r="F80" i="87" s="1"/>
  <c r="E81" i="87"/>
  <c r="F81" i="87" s="1"/>
  <c r="E82" i="87"/>
  <c r="F82" i="87" s="1"/>
  <c r="E83" i="87"/>
  <c r="F83" i="87" s="1"/>
  <c r="E84" i="87"/>
  <c r="F84" i="87" s="1"/>
  <c r="E85" i="87"/>
  <c r="F85" i="87" s="1"/>
  <c r="E86" i="87"/>
  <c r="F86" i="87" s="1"/>
  <c r="E104" i="87"/>
  <c r="F104" i="87" s="1"/>
  <c r="E105" i="87"/>
  <c r="F105" i="87" s="1"/>
  <c r="E6" i="87"/>
  <c r="B105" i="87"/>
  <c r="C105" i="87" s="1"/>
  <c r="B7" i="87"/>
  <c r="C7" i="87" s="1"/>
  <c r="B8" i="87"/>
  <c r="C8" i="87" s="1"/>
  <c r="B9" i="87"/>
  <c r="C9" i="87" s="1"/>
  <c r="B10" i="87"/>
  <c r="C10" i="87" s="1"/>
  <c r="B11" i="87"/>
  <c r="C11" i="87" s="1"/>
  <c r="B12" i="87"/>
  <c r="C12" i="87" s="1"/>
  <c r="B13" i="87"/>
  <c r="C13" i="87" s="1"/>
  <c r="B14" i="87"/>
  <c r="C14" i="87" s="1"/>
  <c r="B15" i="87"/>
  <c r="C15" i="87" s="1"/>
  <c r="B16" i="87"/>
  <c r="C16" i="87" s="1"/>
  <c r="B17" i="87"/>
  <c r="C17" i="87" s="1"/>
  <c r="B18" i="87"/>
  <c r="C18" i="87" s="1"/>
  <c r="B19" i="87"/>
  <c r="C19" i="87" s="1"/>
  <c r="B20" i="87"/>
  <c r="C20" i="87" s="1"/>
  <c r="B21" i="87"/>
  <c r="C21" i="87" s="1"/>
  <c r="B22" i="87"/>
  <c r="C22" i="87" s="1"/>
  <c r="B23" i="87"/>
  <c r="C23" i="87" s="1"/>
  <c r="B24" i="87"/>
  <c r="C24" i="87" s="1"/>
  <c r="B25" i="87"/>
  <c r="C25" i="87" s="1"/>
  <c r="B26" i="87"/>
  <c r="C26" i="87" s="1"/>
  <c r="B27" i="87"/>
  <c r="C27" i="87" s="1"/>
  <c r="B28" i="87"/>
  <c r="C28" i="87" s="1"/>
  <c r="B29" i="87"/>
  <c r="C29" i="87" s="1"/>
  <c r="B30" i="87"/>
  <c r="C30" i="87" s="1"/>
  <c r="B31" i="87"/>
  <c r="C31" i="87" s="1"/>
  <c r="B32" i="87"/>
  <c r="C32" i="87" s="1"/>
  <c r="B33" i="87"/>
  <c r="C33" i="87" s="1"/>
  <c r="B34" i="87"/>
  <c r="C34" i="87" s="1"/>
  <c r="B35" i="87"/>
  <c r="C35" i="87" s="1"/>
  <c r="B36" i="87"/>
  <c r="C36" i="87" s="1"/>
  <c r="B37" i="87"/>
  <c r="C37" i="87" s="1"/>
  <c r="B38" i="87"/>
  <c r="C38" i="87" s="1"/>
  <c r="B39" i="87"/>
  <c r="C39" i="87" s="1"/>
  <c r="B40" i="87"/>
  <c r="C40" i="87" s="1"/>
  <c r="B41" i="87"/>
  <c r="C41" i="87" s="1"/>
  <c r="B42" i="87"/>
  <c r="C42" i="87" s="1"/>
  <c r="B43" i="87"/>
  <c r="C43" i="87" s="1"/>
  <c r="B44" i="87"/>
  <c r="C44" i="87" s="1"/>
  <c r="B45" i="87"/>
  <c r="C45" i="87" s="1"/>
  <c r="B46" i="87"/>
  <c r="C46" i="87" s="1"/>
  <c r="B47" i="87"/>
  <c r="C47" i="87" s="1"/>
  <c r="B48" i="87"/>
  <c r="C48" i="87" s="1"/>
  <c r="B49" i="87"/>
  <c r="C49" i="87" s="1"/>
  <c r="B50" i="87"/>
  <c r="C50" i="87" s="1"/>
  <c r="B51" i="87"/>
  <c r="C51" i="87" s="1"/>
  <c r="B52" i="87"/>
  <c r="C52" i="87" s="1"/>
  <c r="B53" i="87"/>
  <c r="C53" i="87" s="1"/>
  <c r="B54" i="87"/>
  <c r="C54" i="87" s="1"/>
  <c r="B55" i="87"/>
  <c r="C55" i="87" s="1"/>
  <c r="B56" i="87"/>
  <c r="C56" i="87" s="1"/>
  <c r="B57" i="87"/>
  <c r="C57" i="87" s="1"/>
  <c r="B58" i="87"/>
  <c r="C58" i="87" s="1"/>
  <c r="B59" i="87"/>
  <c r="C59" i="87" s="1"/>
  <c r="B60" i="87"/>
  <c r="C60" i="87" s="1"/>
  <c r="B61" i="87"/>
  <c r="C61" i="87" s="1"/>
  <c r="B62" i="87"/>
  <c r="C62" i="87" s="1"/>
  <c r="B63" i="87"/>
  <c r="C63" i="87" s="1"/>
  <c r="B64" i="87"/>
  <c r="C64" i="87" s="1"/>
  <c r="B65" i="87"/>
  <c r="C65" i="87" s="1"/>
  <c r="B66" i="87"/>
  <c r="C66" i="87" s="1"/>
  <c r="B67" i="87"/>
  <c r="C67" i="87" s="1"/>
  <c r="B68" i="87"/>
  <c r="C68" i="87" s="1"/>
  <c r="B69" i="87"/>
  <c r="C69" i="87" s="1"/>
  <c r="B70" i="87"/>
  <c r="C70" i="87" s="1"/>
  <c r="B71" i="87"/>
  <c r="C71" i="87" s="1"/>
  <c r="B72" i="87"/>
  <c r="C72" i="87" s="1"/>
  <c r="B73" i="87"/>
  <c r="C73" i="87" s="1"/>
  <c r="B74" i="87"/>
  <c r="C74" i="87" s="1"/>
  <c r="B75" i="87"/>
  <c r="C75" i="87" s="1"/>
  <c r="B76" i="87"/>
  <c r="C76" i="87" s="1"/>
  <c r="B77" i="87"/>
  <c r="C77" i="87" s="1"/>
  <c r="B78" i="87"/>
  <c r="C78" i="87" s="1"/>
  <c r="B79" i="87"/>
  <c r="C79" i="87" s="1"/>
  <c r="B80" i="87"/>
  <c r="C80" i="87" s="1"/>
  <c r="B81" i="87"/>
  <c r="C81" i="87" s="1"/>
  <c r="B82" i="87"/>
  <c r="C82" i="87" s="1"/>
  <c r="B83" i="87"/>
  <c r="C83" i="87" s="1"/>
  <c r="B84" i="87"/>
  <c r="C84" i="87" s="1"/>
  <c r="B85" i="87"/>
  <c r="C85" i="87" s="1"/>
  <c r="B86" i="87"/>
  <c r="C86" i="87" s="1"/>
  <c r="B104" i="87"/>
  <c r="C104" i="87" s="1"/>
  <c r="B6" i="87"/>
  <c r="E25" i="86"/>
  <c r="F25" i="86" s="1"/>
  <c r="E7" i="86"/>
  <c r="F7" i="86" s="1"/>
  <c r="E8" i="86"/>
  <c r="F8" i="86" s="1"/>
  <c r="E9" i="86"/>
  <c r="F9" i="86" s="1"/>
  <c r="E10" i="86"/>
  <c r="F10" i="86" s="1"/>
  <c r="E11" i="86"/>
  <c r="F11" i="86" s="1"/>
  <c r="E12" i="86"/>
  <c r="F12" i="86" s="1"/>
  <c r="E13" i="86"/>
  <c r="F13" i="86" s="1"/>
  <c r="E14" i="86"/>
  <c r="F14" i="86" s="1"/>
  <c r="E15" i="86"/>
  <c r="F15" i="86" s="1"/>
  <c r="E16" i="86"/>
  <c r="F16" i="86" s="1"/>
  <c r="E17" i="86"/>
  <c r="F17" i="86" s="1"/>
  <c r="E18" i="86"/>
  <c r="F18" i="86" s="1"/>
  <c r="E19" i="86"/>
  <c r="F19" i="86" s="1"/>
  <c r="E20" i="86"/>
  <c r="F20" i="86" s="1"/>
  <c r="E21" i="86"/>
  <c r="F21" i="86" s="1"/>
  <c r="E22" i="86"/>
  <c r="F22" i="86" s="1"/>
  <c r="E23" i="86"/>
  <c r="F23" i="86" s="1"/>
  <c r="E24" i="86"/>
  <c r="F24" i="86" s="1"/>
  <c r="E26" i="86"/>
  <c r="F26" i="86" s="1"/>
  <c r="E27" i="86"/>
  <c r="F27" i="86" s="1"/>
  <c r="E28" i="86"/>
  <c r="F28" i="86" s="1"/>
  <c r="E29" i="86"/>
  <c r="F29" i="86" s="1"/>
  <c r="E30" i="86"/>
  <c r="F30" i="86" s="1"/>
  <c r="E31" i="86"/>
  <c r="F31" i="86" s="1"/>
  <c r="E32" i="86"/>
  <c r="F32" i="86" s="1"/>
  <c r="E33" i="86"/>
  <c r="F33" i="86" s="1"/>
  <c r="E34" i="86"/>
  <c r="F34" i="86" s="1"/>
  <c r="E35" i="86"/>
  <c r="F35" i="86" s="1"/>
  <c r="E36" i="86"/>
  <c r="F36" i="86" s="1"/>
  <c r="E37" i="86"/>
  <c r="F37" i="86" s="1"/>
  <c r="E38" i="86"/>
  <c r="F38" i="86" s="1"/>
  <c r="E39" i="86"/>
  <c r="F39" i="86" s="1"/>
  <c r="E40" i="86"/>
  <c r="F40" i="86" s="1"/>
  <c r="E41" i="86"/>
  <c r="F41" i="86" s="1"/>
  <c r="E42" i="86"/>
  <c r="F42" i="86" s="1"/>
  <c r="E43" i="86"/>
  <c r="F43" i="86" s="1"/>
  <c r="E44" i="86"/>
  <c r="F44" i="86" s="1"/>
  <c r="E45" i="86"/>
  <c r="F45" i="86" s="1"/>
  <c r="E46" i="86"/>
  <c r="F46" i="86" s="1"/>
  <c r="E47" i="86"/>
  <c r="F47" i="86" s="1"/>
  <c r="E48" i="86"/>
  <c r="F48" i="86" s="1"/>
  <c r="E49" i="86"/>
  <c r="F49" i="86" s="1"/>
  <c r="E50" i="86"/>
  <c r="F50" i="86" s="1"/>
  <c r="E51" i="86"/>
  <c r="F51" i="86" s="1"/>
  <c r="E52" i="86"/>
  <c r="F52" i="86" s="1"/>
  <c r="E53" i="86"/>
  <c r="F53" i="86" s="1"/>
  <c r="E54" i="86"/>
  <c r="F54" i="86" s="1"/>
  <c r="E55" i="86"/>
  <c r="F55" i="86" s="1"/>
  <c r="E56" i="86"/>
  <c r="F56" i="86" s="1"/>
  <c r="E57" i="86"/>
  <c r="F57" i="86" s="1"/>
  <c r="E58" i="86"/>
  <c r="F58" i="86" s="1"/>
  <c r="E59" i="86"/>
  <c r="F59" i="86" s="1"/>
  <c r="E60" i="86"/>
  <c r="F60" i="86" s="1"/>
  <c r="E61" i="86"/>
  <c r="F61" i="86" s="1"/>
  <c r="E62" i="86"/>
  <c r="F62" i="86" s="1"/>
  <c r="E63" i="86"/>
  <c r="F63" i="86" s="1"/>
  <c r="E64" i="86"/>
  <c r="F64" i="86" s="1"/>
  <c r="E65" i="86"/>
  <c r="F65" i="86" s="1"/>
  <c r="E66" i="86"/>
  <c r="F66" i="86" s="1"/>
  <c r="E67" i="86"/>
  <c r="F67" i="86" s="1"/>
  <c r="E68" i="86"/>
  <c r="F68" i="86" s="1"/>
  <c r="E69" i="86"/>
  <c r="F69" i="86" s="1"/>
  <c r="E70" i="86"/>
  <c r="F70" i="86" s="1"/>
  <c r="E71" i="86"/>
  <c r="F71" i="86" s="1"/>
  <c r="E72" i="86"/>
  <c r="F72" i="86" s="1"/>
  <c r="E73" i="86"/>
  <c r="F73" i="86" s="1"/>
  <c r="E74" i="86"/>
  <c r="F74" i="86" s="1"/>
  <c r="E75" i="86"/>
  <c r="F75" i="86" s="1"/>
  <c r="E76" i="86"/>
  <c r="F76" i="86" s="1"/>
  <c r="E77" i="86"/>
  <c r="F77" i="86" s="1"/>
  <c r="E78" i="86"/>
  <c r="F78" i="86" s="1"/>
  <c r="E79" i="86"/>
  <c r="F79" i="86" s="1"/>
  <c r="E80" i="86"/>
  <c r="F80" i="86" s="1"/>
  <c r="E81" i="86"/>
  <c r="F81" i="86" s="1"/>
  <c r="E82" i="86"/>
  <c r="F82" i="86" s="1"/>
  <c r="E83" i="86"/>
  <c r="F83" i="86" s="1"/>
  <c r="E84" i="86"/>
  <c r="F84" i="86" s="1"/>
  <c r="E85" i="86"/>
  <c r="F85" i="86" s="1"/>
  <c r="F86" i="86"/>
  <c r="E87" i="86"/>
  <c r="F87" i="86" s="1"/>
  <c r="E88" i="86"/>
  <c r="F88" i="86" s="1"/>
  <c r="E89" i="86"/>
  <c r="F89" i="86" s="1"/>
  <c r="E90" i="86"/>
  <c r="F90" i="86" s="1"/>
  <c r="E91" i="86"/>
  <c r="F91" i="86" s="1"/>
  <c r="E92" i="86"/>
  <c r="F92" i="86" s="1"/>
  <c r="E6" i="86"/>
  <c r="F6" i="86" s="1"/>
  <c r="B33" i="86"/>
  <c r="C33" i="86" s="1"/>
  <c r="B34" i="86"/>
  <c r="C34" i="86" s="1"/>
  <c r="B35" i="86"/>
  <c r="C35" i="86" s="1"/>
  <c r="B36" i="86"/>
  <c r="C36" i="86" s="1"/>
  <c r="B37" i="86"/>
  <c r="C37" i="86" s="1"/>
  <c r="B38" i="86"/>
  <c r="C38" i="86" s="1"/>
  <c r="B39" i="86"/>
  <c r="C39" i="86" s="1"/>
  <c r="B40" i="86"/>
  <c r="C40" i="86" s="1"/>
  <c r="B41" i="86"/>
  <c r="C41" i="86" s="1"/>
  <c r="B42" i="86"/>
  <c r="C42" i="86" s="1"/>
  <c r="B43" i="86"/>
  <c r="C43" i="86" s="1"/>
  <c r="B44" i="86"/>
  <c r="C44" i="86" s="1"/>
  <c r="B45" i="86"/>
  <c r="C45" i="86" s="1"/>
  <c r="B46" i="86"/>
  <c r="C46" i="86" s="1"/>
  <c r="B47" i="86"/>
  <c r="C47" i="86" s="1"/>
  <c r="B48" i="86"/>
  <c r="C48" i="86" s="1"/>
  <c r="B49" i="86"/>
  <c r="C49" i="86" s="1"/>
  <c r="B50" i="86"/>
  <c r="C50" i="86" s="1"/>
  <c r="B51" i="86"/>
  <c r="C51" i="86" s="1"/>
  <c r="B52" i="86"/>
  <c r="C52" i="86" s="1"/>
  <c r="B53" i="86"/>
  <c r="C53" i="86" s="1"/>
  <c r="B54" i="86"/>
  <c r="C54" i="86" s="1"/>
  <c r="B55" i="86"/>
  <c r="C55" i="86" s="1"/>
  <c r="B56" i="86"/>
  <c r="C56" i="86" s="1"/>
  <c r="B57" i="86"/>
  <c r="C57" i="86" s="1"/>
  <c r="B58" i="86"/>
  <c r="C58" i="86" s="1"/>
  <c r="B59" i="86"/>
  <c r="C59" i="86" s="1"/>
  <c r="B60" i="86"/>
  <c r="C60" i="86" s="1"/>
  <c r="B61" i="86"/>
  <c r="C61" i="86" s="1"/>
  <c r="B62" i="86"/>
  <c r="C62" i="86" s="1"/>
  <c r="B63" i="86"/>
  <c r="C63" i="86" s="1"/>
  <c r="B64" i="86"/>
  <c r="C64" i="86" s="1"/>
  <c r="B65" i="86"/>
  <c r="C65" i="86" s="1"/>
  <c r="B66" i="86"/>
  <c r="C66" i="86" s="1"/>
  <c r="B67" i="86"/>
  <c r="C67" i="86" s="1"/>
  <c r="B68" i="86"/>
  <c r="C68" i="86" s="1"/>
  <c r="B69" i="86"/>
  <c r="C69" i="86" s="1"/>
  <c r="B70" i="86"/>
  <c r="C70" i="86" s="1"/>
  <c r="B71" i="86"/>
  <c r="C71" i="86" s="1"/>
  <c r="B72" i="86"/>
  <c r="C72" i="86" s="1"/>
  <c r="B73" i="86"/>
  <c r="C73" i="86" s="1"/>
  <c r="B74" i="86"/>
  <c r="C74" i="86" s="1"/>
  <c r="B75" i="86"/>
  <c r="C75" i="86" s="1"/>
  <c r="B76" i="86"/>
  <c r="C76" i="86" s="1"/>
  <c r="B77" i="86"/>
  <c r="C77" i="86" s="1"/>
  <c r="B78" i="86"/>
  <c r="C78" i="86" s="1"/>
  <c r="B79" i="86"/>
  <c r="C79" i="86" s="1"/>
  <c r="B80" i="86"/>
  <c r="C80" i="86" s="1"/>
  <c r="B81" i="86"/>
  <c r="C81" i="86" s="1"/>
  <c r="B82" i="86"/>
  <c r="C82" i="86" s="1"/>
  <c r="B83" i="86"/>
  <c r="C83" i="86" s="1"/>
  <c r="B84" i="86"/>
  <c r="C84" i="86" s="1"/>
  <c r="B85" i="86"/>
  <c r="C85" i="86" s="1"/>
  <c r="B86" i="86"/>
  <c r="C86" i="86" s="1"/>
  <c r="B87" i="86"/>
  <c r="C87" i="86" s="1"/>
  <c r="B88" i="86"/>
  <c r="C88" i="86" s="1"/>
  <c r="B89" i="86"/>
  <c r="C89" i="86" s="1"/>
  <c r="B90" i="86"/>
  <c r="C90" i="86" s="1"/>
  <c r="B91" i="86"/>
  <c r="C91" i="86" s="1"/>
  <c r="B7" i="86"/>
  <c r="C7" i="86" s="1"/>
  <c r="B8" i="86"/>
  <c r="C8" i="86" s="1"/>
  <c r="B9" i="86"/>
  <c r="C9" i="86" s="1"/>
  <c r="B10" i="86"/>
  <c r="C10" i="86" s="1"/>
  <c r="B11" i="86"/>
  <c r="C11" i="86" s="1"/>
  <c r="B12" i="86"/>
  <c r="C12" i="86" s="1"/>
  <c r="B13" i="86"/>
  <c r="C13" i="86" s="1"/>
  <c r="B14" i="86"/>
  <c r="C14" i="86" s="1"/>
  <c r="B15" i="86"/>
  <c r="C15" i="86" s="1"/>
  <c r="B16" i="86"/>
  <c r="C16" i="86" s="1"/>
  <c r="B17" i="86"/>
  <c r="C17" i="86" s="1"/>
  <c r="B18" i="86"/>
  <c r="C18" i="86" s="1"/>
  <c r="B19" i="86"/>
  <c r="C19" i="86" s="1"/>
  <c r="B20" i="86"/>
  <c r="C20" i="86" s="1"/>
  <c r="B21" i="86"/>
  <c r="C21" i="86" s="1"/>
  <c r="B22" i="86"/>
  <c r="C22" i="86" s="1"/>
  <c r="B23" i="86"/>
  <c r="C23" i="86" s="1"/>
  <c r="B24" i="86"/>
  <c r="C24" i="86" s="1"/>
  <c r="B25" i="86"/>
  <c r="C25" i="86" s="1"/>
  <c r="B26" i="86"/>
  <c r="C26" i="86" s="1"/>
  <c r="B27" i="86"/>
  <c r="C27" i="86" s="1"/>
  <c r="B28" i="86"/>
  <c r="C28" i="86" s="1"/>
  <c r="B29" i="86"/>
  <c r="C29" i="86" s="1"/>
  <c r="B30" i="86"/>
  <c r="C30" i="86" s="1"/>
  <c r="B31" i="86"/>
  <c r="C31" i="86" s="1"/>
  <c r="B32" i="86"/>
  <c r="C32" i="86" s="1"/>
  <c r="B6" i="86"/>
  <c r="G6" i="87" l="1"/>
  <c r="F6" i="87"/>
  <c r="E14" i="122"/>
  <c r="C6" i="87"/>
  <c r="E16" i="122" s="1"/>
  <c r="C6" i="86"/>
  <c r="E12" i="122"/>
  <c r="E13" i="122"/>
  <c r="G93" i="86"/>
  <c r="G95" i="86"/>
  <c r="G94" i="86"/>
  <c r="G96" i="86"/>
  <c r="G26" i="86"/>
  <c r="G28" i="86"/>
  <c r="G30" i="86"/>
  <c r="G32" i="86"/>
  <c r="G34" i="86"/>
  <c r="G36" i="86"/>
  <c r="G38" i="86"/>
  <c r="G40" i="86"/>
  <c r="G42" i="86"/>
  <c r="G44" i="86"/>
  <c r="G46" i="86"/>
  <c r="G48" i="86"/>
  <c r="G50" i="86"/>
  <c r="G52" i="86"/>
  <c r="G54" i="86"/>
  <c r="G56" i="86"/>
  <c r="G58" i="86"/>
  <c r="G60" i="86"/>
  <c r="G62" i="86"/>
  <c r="G64" i="86"/>
  <c r="G66" i="86"/>
  <c r="G68" i="86"/>
  <c r="G70" i="86"/>
  <c r="G72" i="86"/>
  <c r="G74" i="86"/>
  <c r="G76" i="86"/>
  <c r="G78" i="86"/>
  <c r="G80" i="86"/>
  <c r="G82" i="86"/>
  <c r="G84" i="86"/>
  <c r="G86" i="86"/>
  <c r="G88" i="86"/>
  <c r="G90" i="86"/>
  <c r="G92" i="86"/>
  <c r="G7" i="86"/>
  <c r="G24" i="86"/>
  <c r="G23" i="86"/>
  <c r="D24" i="86" s="1"/>
  <c r="G22" i="86"/>
  <c r="G21" i="86"/>
  <c r="G20" i="86"/>
  <c r="G19" i="86"/>
  <c r="G18" i="86"/>
  <c r="D19" i="86" s="1"/>
  <c r="G17" i="86"/>
  <c r="D18" i="86" s="1"/>
  <c r="G16" i="86"/>
  <c r="G25" i="86"/>
  <c r="D26" i="86" s="1"/>
  <c r="G27" i="86"/>
  <c r="G29" i="86"/>
  <c r="G31" i="86"/>
  <c r="G33" i="86"/>
  <c r="G35" i="86"/>
  <c r="G37" i="86"/>
  <c r="G39" i="86"/>
  <c r="G41" i="86"/>
  <c r="D42" i="86" s="1"/>
  <c r="G43" i="86"/>
  <c r="G45" i="86"/>
  <c r="G47" i="86"/>
  <c r="G49" i="86"/>
  <c r="G51" i="86"/>
  <c r="G53" i="86"/>
  <c r="G55" i="86"/>
  <c r="G57" i="86"/>
  <c r="D58" i="86" s="1"/>
  <c r="G59" i="86"/>
  <c r="G61" i="86"/>
  <c r="G63" i="86"/>
  <c r="G65" i="86"/>
  <c r="G67" i="86"/>
  <c r="G69" i="86"/>
  <c r="G71" i="86"/>
  <c r="G73" i="86"/>
  <c r="G75" i="86"/>
  <c r="G77" i="86"/>
  <c r="G79" i="86"/>
  <c r="G81" i="86"/>
  <c r="G83" i="86"/>
  <c r="G85" i="86"/>
  <c r="G87" i="86"/>
  <c r="G89" i="86"/>
  <c r="G91" i="86"/>
  <c r="G6" i="86"/>
  <c r="G8" i="86"/>
  <c r="G9" i="86"/>
  <c r="G10" i="86"/>
  <c r="G11" i="86"/>
  <c r="G12" i="86"/>
  <c r="G13" i="86"/>
  <c r="G14" i="86"/>
  <c r="G15" i="86"/>
  <c r="D7" i="86" l="1"/>
  <c r="D6" i="86"/>
  <c r="H6" i="87"/>
  <c r="D6" i="87"/>
  <c r="D72" i="86"/>
  <c r="D56" i="86"/>
  <c r="D40" i="86"/>
  <c r="D8" i="86"/>
  <c r="D63" i="86"/>
  <c r="D31" i="86"/>
  <c r="D47" i="86"/>
  <c r="H89" i="86"/>
  <c r="D90" i="86"/>
  <c r="H66" i="86"/>
  <c r="D67" i="86"/>
  <c r="H87" i="86"/>
  <c r="D88" i="86"/>
  <c r="H16" i="86"/>
  <c r="D17" i="86"/>
  <c r="H24" i="86"/>
  <c r="D25" i="86"/>
  <c r="H80" i="86"/>
  <c r="D81" i="86"/>
  <c r="H64" i="86"/>
  <c r="D65" i="86"/>
  <c r="H48" i="86"/>
  <c r="D49" i="86"/>
  <c r="H32" i="86"/>
  <c r="D33" i="86"/>
  <c r="H13" i="86"/>
  <c r="D14" i="86"/>
  <c r="H73" i="86"/>
  <c r="D74" i="86"/>
  <c r="H50" i="86"/>
  <c r="D51" i="86"/>
  <c r="H85" i="86"/>
  <c r="D86" i="86"/>
  <c r="H37" i="86"/>
  <c r="D38" i="86"/>
  <c r="H67" i="86"/>
  <c r="D68" i="86"/>
  <c r="H35" i="86"/>
  <c r="D36" i="86"/>
  <c r="H76" i="86"/>
  <c r="D77" i="86"/>
  <c r="H28" i="86"/>
  <c r="D29" i="86"/>
  <c r="H9" i="86"/>
  <c r="D10" i="86"/>
  <c r="H81" i="86"/>
  <c r="D82" i="86"/>
  <c r="H65" i="86"/>
  <c r="D66" i="86"/>
  <c r="H49" i="86"/>
  <c r="D50" i="86"/>
  <c r="H33" i="86"/>
  <c r="D34" i="86"/>
  <c r="H19" i="86"/>
  <c r="D20" i="86"/>
  <c r="H90" i="86"/>
  <c r="D91" i="86"/>
  <c r="H74" i="86"/>
  <c r="D75" i="86"/>
  <c r="H58" i="86"/>
  <c r="D59" i="86"/>
  <c r="H42" i="86"/>
  <c r="D43" i="86"/>
  <c r="H26" i="86"/>
  <c r="D27" i="86"/>
  <c r="H96" i="86"/>
  <c r="H82" i="86"/>
  <c r="D83" i="86"/>
  <c r="H34" i="86"/>
  <c r="D35" i="86"/>
  <c r="H12" i="86"/>
  <c r="D13" i="86"/>
  <c r="H11" i="86"/>
  <c r="D12" i="86"/>
  <c r="H53" i="86"/>
  <c r="D54" i="86"/>
  <c r="H83" i="86"/>
  <c r="D84" i="86"/>
  <c r="H51" i="86"/>
  <c r="D52" i="86"/>
  <c r="H92" i="86"/>
  <c r="D93" i="86"/>
  <c r="H44" i="86"/>
  <c r="D45" i="86"/>
  <c r="H8" i="86"/>
  <c r="D9" i="86"/>
  <c r="H79" i="86"/>
  <c r="D80" i="86"/>
  <c r="H63" i="86"/>
  <c r="D64" i="86"/>
  <c r="H47" i="86"/>
  <c r="D48" i="86"/>
  <c r="H31" i="86"/>
  <c r="D32" i="86"/>
  <c r="H20" i="86"/>
  <c r="D21" i="86"/>
  <c r="H88" i="86"/>
  <c r="D89" i="86"/>
  <c r="H72" i="86"/>
  <c r="D73" i="86"/>
  <c r="H56" i="86"/>
  <c r="D57" i="86"/>
  <c r="H40" i="86"/>
  <c r="D41" i="86"/>
  <c r="H94" i="86"/>
  <c r="D95" i="86"/>
  <c r="H69" i="86"/>
  <c r="D70" i="86"/>
  <c r="H78" i="86"/>
  <c r="D79" i="86"/>
  <c r="H10" i="86"/>
  <c r="D11" i="86"/>
  <c r="H60" i="86"/>
  <c r="D61" i="86"/>
  <c r="H15" i="86"/>
  <c r="D16" i="86"/>
  <c r="H6" i="86"/>
  <c r="H77" i="86"/>
  <c r="D78" i="86"/>
  <c r="H61" i="86"/>
  <c r="D62" i="86"/>
  <c r="H45" i="86"/>
  <c r="D46" i="86"/>
  <c r="H29" i="86"/>
  <c r="D30" i="86"/>
  <c r="H21" i="86"/>
  <c r="D22" i="86"/>
  <c r="H86" i="86"/>
  <c r="D87" i="86"/>
  <c r="H70" i="86"/>
  <c r="D71" i="86"/>
  <c r="H54" i="86"/>
  <c r="D55" i="86"/>
  <c r="H38" i="86"/>
  <c r="D39" i="86"/>
  <c r="H95" i="86"/>
  <c r="D96" i="86"/>
  <c r="H14" i="86"/>
  <c r="D15" i="86"/>
  <c r="H91" i="86"/>
  <c r="D92" i="86"/>
  <c r="H75" i="86"/>
  <c r="D76" i="86"/>
  <c r="H59" i="86"/>
  <c r="D60" i="86"/>
  <c r="H43" i="86"/>
  <c r="D44" i="86"/>
  <c r="H27" i="86"/>
  <c r="D28" i="86"/>
  <c r="D23" i="86"/>
  <c r="H84" i="86"/>
  <c r="D85" i="86"/>
  <c r="D69" i="86"/>
  <c r="D53" i="86"/>
  <c r="D37" i="86"/>
  <c r="H93" i="86"/>
  <c r="D94" i="86"/>
  <c r="G7" i="87"/>
  <c r="D7" i="87" s="1"/>
  <c r="E15" i="122"/>
  <c r="H22" i="86"/>
  <c r="H68" i="86"/>
  <c r="H52" i="86"/>
  <c r="H36" i="86"/>
  <c r="H57" i="86"/>
  <c r="H41" i="86"/>
  <c r="H25" i="86"/>
  <c r="H23" i="86"/>
  <c r="H71" i="86"/>
  <c r="H39" i="86"/>
  <c r="H17" i="86"/>
  <c r="H7" i="86"/>
  <c r="H62" i="86"/>
  <c r="H30" i="86"/>
  <c r="H18" i="86"/>
  <c r="H55" i="86"/>
  <c r="H46" i="86"/>
  <c r="D12" i="122" l="1"/>
  <c r="D13" i="122"/>
  <c r="H7" i="87"/>
  <c r="G8" i="87"/>
  <c r="D8" i="87" s="1"/>
  <c r="G9" i="87"/>
  <c r="H9" i="87" l="1"/>
  <c r="D9" i="87"/>
  <c r="H8" i="87"/>
  <c r="G10" i="87"/>
  <c r="D10" i="87" s="1"/>
  <c r="H10" i="87" l="1"/>
  <c r="D11" i="87"/>
  <c r="G11" i="87"/>
  <c r="H11" i="87" l="1"/>
  <c r="G12" i="87"/>
  <c r="D12" i="87" s="1"/>
  <c r="H12" i="87" l="1"/>
  <c r="G13" i="87"/>
  <c r="D13" i="87" s="1"/>
  <c r="H13" i="87" l="1"/>
  <c r="D14" i="87"/>
  <c r="G14" i="87"/>
  <c r="H14" i="87" l="1"/>
  <c r="G15" i="87"/>
  <c r="D15" i="87" s="1"/>
  <c r="H15" i="87" l="1"/>
  <c r="D16" i="87"/>
  <c r="G16" i="87"/>
  <c r="H16" i="87" l="1"/>
  <c r="G17" i="87"/>
  <c r="D17" i="87" s="1"/>
  <c r="H17" i="87" l="1"/>
  <c r="G18" i="87"/>
  <c r="D18" i="87" s="1"/>
  <c r="H18" i="87" l="1"/>
  <c r="G19" i="87"/>
  <c r="D19" i="87" s="1"/>
  <c r="H19" i="87" l="1"/>
  <c r="G20" i="87"/>
  <c r="D20" i="87" s="1"/>
  <c r="H20" i="87" l="1"/>
  <c r="G21" i="87"/>
  <c r="D21" i="87" s="1"/>
  <c r="H21" i="87" l="1"/>
  <c r="G22" i="87"/>
  <c r="D22" i="87" s="1"/>
  <c r="H22" i="87" l="1"/>
  <c r="G23" i="87"/>
  <c r="D23" i="87" s="1"/>
  <c r="H23" i="87" l="1"/>
  <c r="G24" i="87"/>
  <c r="D24" i="87" s="1"/>
  <c r="H24" i="87" l="1"/>
  <c r="G25" i="87"/>
  <c r="D25" i="87" s="1"/>
  <c r="H25" i="87" l="1"/>
  <c r="G26" i="87"/>
  <c r="D26" i="87" s="1"/>
  <c r="H26" i="87" l="1"/>
  <c r="G27" i="87"/>
  <c r="H27" i="87" l="1"/>
  <c r="D27" i="87"/>
  <c r="G28" i="87"/>
  <c r="D28" i="87" s="1"/>
  <c r="H28" i="87" l="1"/>
  <c r="G29" i="87"/>
  <c r="D29" i="87" s="1"/>
  <c r="H29" i="87" l="1"/>
  <c r="G30" i="87"/>
  <c r="H30" i="87" l="1"/>
  <c r="D30" i="87"/>
  <c r="G31" i="87"/>
  <c r="D31" i="87" s="1"/>
  <c r="H31" i="87" l="1"/>
  <c r="G32" i="87"/>
  <c r="H32" i="87" l="1"/>
  <c r="D32" i="87"/>
  <c r="G33" i="87"/>
  <c r="D33" i="87" s="1"/>
  <c r="H33" i="87" l="1"/>
  <c r="G34" i="87"/>
  <c r="H34" i="87" l="1"/>
  <c r="D34" i="87"/>
  <c r="G35" i="87"/>
  <c r="D35" i="87" s="1"/>
  <c r="H35" i="87" l="1"/>
  <c r="G36" i="87"/>
  <c r="H36" i="87" l="1"/>
  <c r="D36" i="87"/>
  <c r="G37" i="87"/>
  <c r="D37" i="87" s="1"/>
  <c r="H37" i="87" l="1"/>
  <c r="G38" i="87"/>
  <c r="H38" i="87" l="1"/>
  <c r="D38" i="87"/>
  <c r="G39" i="87"/>
  <c r="D39" i="87" s="1"/>
  <c r="H39" i="87" l="1"/>
  <c r="G40" i="87"/>
  <c r="H40" i="87" l="1"/>
  <c r="D40" i="87"/>
  <c r="G41" i="87"/>
  <c r="D41" i="87" s="1"/>
  <c r="H41" i="87" l="1"/>
  <c r="G42" i="87"/>
  <c r="H42" i="87" l="1"/>
  <c r="D42" i="87"/>
  <c r="G43" i="87"/>
  <c r="D43" i="87" s="1"/>
  <c r="H43" i="87" l="1"/>
  <c r="G44" i="87"/>
  <c r="D44" i="87" l="1"/>
  <c r="H44" i="87"/>
  <c r="G45" i="87"/>
  <c r="D45" i="87" s="1"/>
  <c r="H45" i="87" l="1"/>
  <c r="G46" i="87"/>
  <c r="H46" i="87" l="1"/>
  <c r="D46" i="87"/>
  <c r="G47" i="87"/>
  <c r="D47" i="87" s="1"/>
  <c r="H47" i="87" l="1"/>
  <c r="G48" i="87"/>
  <c r="H48" i="87" l="1"/>
  <c r="D48" i="87"/>
  <c r="G49" i="87"/>
  <c r="D49" i="87" s="1"/>
  <c r="H49" i="87" l="1"/>
  <c r="G50" i="87"/>
  <c r="H50" i="87" l="1"/>
  <c r="D50" i="87"/>
  <c r="G51" i="87"/>
  <c r="H51" i="87" l="1"/>
  <c r="D51" i="87"/>
  <c r="G52" i="87"/>
  <c r="H52" i="87" l="1"/>
  <c r="D52" i="87"/>
  <c r="G53" i="87"/>
  <c r="H53" i="87" l="1"/>
  <c r="D53" i="87"/>
  <c r="G54" i="87"/>
  <c r="H54" i="87" l="1"/>
  <c r="D54" i="87"/>
  <c r="G55" i="87"/>
  <c r="H55" i="87" l="1"/>
  <c r="D55" i="87"/>
  <c r="G56" i="87"/>
  <c r="H56" i="87" l="1"/>
  <c r="D56" i="87"/>
  <c r="G57" i="87"/>
  <c r="H57" i="87" l="1"/>
  <c r="D57" i="87"/>
  <c r="G58" i="87"/>
  <c r="H58" i="87" l="1"/>
  <c r="D58" i="87"/>
  <c r="G59" i="87"/>
  <c r="H59" i="87" l="1"/>
  <c r="D59" i="87"/>
  <c r="G60" i="87"/>
  <c r="H60" i="87" l="1"/>
  <c r="D60" i="87"/>
  <c r="G61" i="87"/>
  <c r="H61" i="87" l="1"/>
  <c r="D61" i="87"/>
  <c r="G62" i="87"/>
  <c r="H62" i="87" l="1"/>
  <c r="D62" i="87"/>
  <c r="G63" i="87"/>
  <c r="H63" i="87" l="1"/>
  <c r="D63" i="87"/>
  <c r="G64" i="87"/>
  <c r="H64" i="87" l="1"/>
  <c r="D64" i="87"/>
  <c r="G65" i="87"/>
  <c r="H65" i="87" l="1"/>
  <c r="D65" i="87"/>
  <c r="G66" i="87"/>
  <c r="H66" i="87" l="1"/>
  <c r="D66" i="87"/>
  <c r="G67" i="87"/>
  <c r="H67" i="87" l="1"/>
  <c r="D67" i="87"/>
  <c r="G68" i="87"/>
  <c r="H68" i="87" l="1"/>
  <c r="D68" i="87"/>
  <c r="G69" i="87"/>
  <c r="H69" i="87" l="1"/>
  <c r="D69" i="87"/>
  <c r="G70" i="87"/>
  <c r="H70" i="87" l="1"/>
  <c r="D70" i="87"/>
  <c r="G71" i="87"/>
  <c r="H71" i="87" l="1"/>
  <c r="D71" i="87"/>
  <c r="G72" i="87"/>
  <c r="D72" i="87" s="1"/>
  <c r="H72" i="87" l="1"/>
  <c r="G73" i="87"/>
  <c r="H73" i="87" l="1"/>
  <c r="D73" i="87"/>
  <c r="G74" i="87"/>
  <c r="H74" i="87" l="1"/>
  <c r="D74" i="87"/>
  <c r="G75" i="87"/>
  <c r="H75" i="87" l="1"/>
  <c r="D75" i="87"/>
  <c r="G76" i="87"/>
  <c r="H76" i="87" l="1"/>
  <c r="D76" i="87"/>
  <c r="G77" i="87"/>
  <c r="D77" i="87" s="1"/>
  <c r="H77" i="87" l="1"/>
  <c r="G78" i="87"/>
  <c r="H78" i="87" l="1"/>
  <c r="D78" i="87"/>
  <c r="G79" i="87"/>
  <c r="H79" i="87" l="1"/>
  <c r="D79" i="87"/>
  <c r="G80" i="87"/>
  <c r="D80" i="87" l="1"/>
  <c r="H80" i="87"/>
  <c r="G81" i="87"/>
  <c r="H81" i="87" l="1"/>
  <c r="D81" i="87"/>
  <c r="G82" i="87"/>
  <c r="H82" i="87" l="1"/>
  <c r="D82" i="87"/>
  <c r="G83" i="87"/>
  <c r="H83" i="87" l="1"/>
  <c r="D83" i="87"/>
  <c r="G84" i="87"/>
  <c r="H84" i="87" l="1"/>
  <c r="D84" i="87"/>
  <c r="G85" i="87"/>
  <c r="H85" i="87" l="1"/>
  <c r="D85" i="87"/>
  <c r="G86" i="87"/>
  <c r="H86" i="87" l="1"/>
  <c r="D86" i="87"/>
  <c r="D14" i="122" l="1"/>
  <c r="D16" i="122"/>
  <c r="D15" i="122"/>
  <c r="P81" i="122" l="1"/>
  <c r="R81" i="122" s="1"/>
  <c r="G98" i="87" l="1"/>
  <c r="H98" i="87" l="1"/>
  <c r="D98" i="87"/>
  <c r="G99" i="87"/>
  <c r="H99" i="87" l="1"/>
  <c r="D99" i="87"/>
  <c r="G100" i="87"/>
  <c r="H100" i="87" l="1"/>
  <c r="D100" i="87"/>
  <c r="G101" i="87"/>
  <c r="H101" i="87" l="1"/>
  <c r="D101" i="87"/>
  <c r="G102" i="87"/>
  <c r="H102" i="87" l="1"/>
  <c r="D102" i="87"/>
  <c r="G103" i="87"/>
  <c r="H103" i="87" l="1"/>
  <c r="D103" i="87"/>
  <c r="G104" i="87"/>
  <c r="H104" i="87" l="1"/>
  <c r="D104" i="87"/>
  <c r="G105" i="87"/>
  <c r="D105" i="87" s="1"/>
  <c r="H105" i="87" l="1"/>
  <c r="G117" i="86"/>
  <c r="D118" i="86" s="1"/>
  <c r="G115" i="86"/>
  <c r="G101" i="86"/>
  <c r="G100" i="86"/>
  <c r="H100" i="86" s="1"/>
  <c r="G109" i="86"/>
  <c r="G114" i="86"/>
  <c r="D115" i="86" s="1"/>
  <c r="G106" i="86"/>
  <c r="H106" i="86" s="1"/>
  <c r="G116" i="86"/>
  <c r="G104" i="86"/>
  <c r="G113" i="86"/>
  <c r="G108" i="86"/>
  <c r="G102" i="86"/>
  <c r="G110" i="86"/>
  <c r="G112" i="86"/>
  <c r="D113" i="86" s="1"/>
  <c r="G105" i="86"/>
  <c r="G107" i="86"/>
  <c r="G103" i="86"/>
  <c r="H103" i="86" s="1"/>
  <c r="G99" i="86"/>
  <c r="G98" i="86"/>
  <c r="G97" i="86"/>
  <c r="G111" i="86"/>
  <c r="H111" i="86" s="1"/>
  <c r="D102" i="86" l="1"/>
  <c r="D108" i="86"/>
  <c r="H109" i="86"/>
  <c r="D110" i="86"/>
  <c r="D104" i="86"/>
  <c r="H113" i="86"/>
  <c r="D114" i="86"/>
  <c r="H99" i="86"/>
  <c r="D100" i="86"/>
  <c r="H102" i="86"/>
  <c r="D103" i="86"/>
  <c r="H108" i="86"/>
  <c r="D109" i="86"/>
  <c r="H107" i="86"/>
  <c r="H104" i="86"/>
  <c r="D105" i="86"/>
  <c r="D101" i="86"/>
  <c r="D112" i="86"/>
  <c r="H105" i="86"/>
  <c r="D106" i="86"/>
  <c r="D116" i="86"/>
  <c r="H116" i="86"/>
  <c r="D117" i="86"/>
  <c r="D98" i="86"/>
  <c r="D97" i="86"/>
  <c r="D107" i="86"/>
  <c r="H98" i="86"/>
  <c r="D99" i="86"/>
  <c r="D111" i="86"/>
  <c r="H114" i="86"/>
  <c r="H110" i="86"/>
  <c r="H117" i="86"/>
  <c r="H97" i="86"/>
  <c r="H112" i="86"/>
  <c r="H101" i="86"/>
  <c r="H115" i="86"/>
</calcChain>
</file>

<file path=xl/sharedStrings.xml><?xml version="1.0" encoding="utf-8"?>
<sst xmlns="http://schemas.openxmlformats.org/spreadsheetml/2006/main" count="124" uniqueCount="74">
  <si>
    <t>누적 비율</t>
    <phoneticPr fontId="1" type="noConversion"/>
  </si>
  <si>
    <t>누적 인원</t>
    <phoneticPr fontId="1" type="noConversion"/>
  </si>
  <si>
    <t>비율</t>
    <phoneticPr fontId="1" type="noConversion"/>
  </si>
  <si>
    <t>인원</t>
    <phoneticPr fontId="1" type="noConversion"/>
  </si>
  <si>
    <t>표준편차</t>
    <phoneticPr fontId="1" type="noConversion"/>
  </si>
  <si>
    <t>응시자 수</t>
    <phoneticPr fontId="1" type="noConversion"/>
  </si>
  <si>
    <t>평균</t>
    <phoneticPr fontId="1" type="noConversion"/>
  </si>
  <si>
    <t>시험명</t>
  </si>
  <si>
    <t>표준점수</t>
  </si>
  <si>
    <t>화작B</t>
  </si>
  <si>
    <t>언매B</t>
  </si>
  <si>
    <t>화작C</t>
  </si>
  <si>
    <t>언매C</t>
  </si>
  <si>
    <t>기하B</t>
  </si>
  <si>
    <t>확통C</t>
  </si>
  <si>
    <t>확통B</t>
  </si>
  <si>
    <t>미적B</t>
  </si>
  <si>
    <t>미적C</t>
  </si>
  <si>
    <t>기하C</t>
  </si>
  <si>
    <t>화법과 작문</t>
    <phoneticPr fontId="1" type="noConversion"/>
  </si>
  <si>
    <t>확률과 통계</t>
    <phoneticPr fontId="1" type="noConversion"/>
  </si>
  <si>
    <t>언어와 매체</t>
    <phoneticPr fontId="1" type="noConversion"/>
  </si>
  <si>
    <t>-</t>
    <phoneticPr fontId="1" type="noConversion"/>
  </si>
  <si>
    <t>국어A</t>
    <phoneticPr fontId="1" type="noConversion"/>
  </si>
  <si>
    <t>원점수 → 표준점수 계산기</t>
    <phoneticPr fontId="1" type="noConversion"/>
  </si>
  <si>
    <t>표준점수 → 원점수 역산기</t>
    <phoneticPr fontId="1" type="noConversion"/>
  </si>
  <si>
    <t>-</t>
    <phoneticPr fontId="1" type="noConversion"/>
  </si>
  <si>
    <t>수학A</t>
    <phoneticPr fontId="1" type="noConversion"/>
  </si>
  <si>
    <t>전체</t>
    <phoneticPr fontId="1" type="noConversion"/>
  </si>
  <si>
    <t>공통과목 평균</t>
    <phoneticPr fontId="1" type="noConversion"/>
  </si>
  <si>
    <t>선택과목 평균</t>
    <phoneticPr fontId="1" type="noConversion"/>
  </si>
  <si>
    <t>원점수 평균</t>
    <phoneticPr fontId="1" type="noConversion"/>
  </si>
  <si>
    <t>응시자 수</t>
    <phoneticPr fontId="1" type="noConversion"/>
  </si>
  <si>
    <t>국어 평균 추정치 (교육청 모의고사 한정 제공)</t>
    <phoneticPr fontId="1" type="noConversion"/>
  </si>
  <si>
    <t>수학 평균 추정치 (교육청 모의고사 한정 제공)</t>
    <phoneticPr fontId="1" type="noConversion"/>
  </si>
  <si>
    <t>미적분</t>
    <phoneticPr fontId="1" type="noConversion"/>
  </si>
  <si>
    <t>기하</t>
    <phoneticPr fontId="1" type="noConversion"/>
  </si>
  <si>
    <t>-</t>
    <phoneticPr fontId="1" type="noConversion"/>
  </si>
  <si>
    <r>
      <rPr>
        <b/>
        <sz val="12"/>
        <color theme="1"/>
        <rFont val="맑은 고딕"/>
        <family val="3"/>
        <charset val="129"/>
      </rPr>
      <t>선택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원점수</t>
    </r>
    <phoneticPr fontId="1" type="noConversion"/>
  </si>
  <si>
    <r>
      <rPr>
        <b/>
        <sz val="12"/>
        <color theme="1"/>
        <rFont val="맑은 고딕"/>
        <family val="3"/>
        <charset val="129"/>
      </rPr>
      <t>과목</t>
    </r>
    <phoneticPr fontId="1" type="noConversion"/>
  </si>
  <si>
    <r>
      <rPr>
        <b/>
        <sz val="12"/>
        <color theme="1"/>
        <rFont val="맑은 고딕"/>
        <family val="3"/>
        <charset val="129"/>
      </rPr>
      <t>표준점수</t>
    </r>
    <phoneticPr fontId="1" type="noConversion"/>
  </si>
  <si>
    <r>
      <rPr>
        <b/>
        <sz val="12"/>
        <color theme="1"/>
        <rFont val="맑은 고딕"/>
        <family val="3"/>
        <charset val="129"/>
      </rPr>
      <t>국어</t>
    </r>
    <phoneticPr fontId="1" type="noConversion"/>
  </si>
  <si>
    <r>
      <rPr>
        <b/>
        <sz val="12"/>
        <color theme="1"/>
        <rFont val="맑은 고딕"/>
        <family val="3"/>
        <charset val="129"/>
      </rPr>
      <t>수학</t>
    </r>
    <phoneticPr fontId="1" type="noConversion"/>
  </si>
  <si>
    <r>
      <rPr>
        <b/>
        <sz val="12"/>
        <color theme="1"/>
        <rFont val="맑은 고딕"/>
        <family val="3"/>
        <charset val="129"/>
      </rPr>
      <t>선택과목</t>
    </r>
    <phoneticPr fontId="1" type="noConversion"/>
  </si>
  <si>
    <r>
      <rPr>
        <b/>
        <sz val="12"/>
        <color theme="1"/>
        <rFont val="맑은 고딕"/>
        <family val="3"/>
        <charset val="129"/>
      </rPr>
      <t>백분위</t>
    </r>
    <phoneticPr fontId="1" type="noConversion"/>
  </si>
  <si>
    <r>
      <rPr>
        <b/>
        <sz val="12"/>
        <color theme="1"/>
        <rFont val="맑은 고딕"/>
        <family val="3"/>
        <charset val="129"/>
      </rPr>
      <t>등급</t>
    </r>
    <phoneticPr fontId="1" type="noConversion"/>
  </si>
  <si>
    <r>
      <rPr>
        <b/>
        <sz val="12"/>
        <color theme="1"/>
        <rFont val="맑은 고딕"/>
        <family val="3"/>
        <charset val="129"/>
      </rPr>
      <t>미적분</t>
    </r>
    <phoneticPr fontId="1" type="noConversion"/>
  </si>
  <si>
    <r>
      <rPr>
        <b/>
        <sz val="12"/>
        <color theme="1"/>
        <rFont val="맑은 고딕"/>
        <family val="3"/>
        <charset val="129"/>
      </rPr>
      <t>기하</t>
    </r>
    <phoneticPr fontId="1" type="noConversion"/>
  </si>
  <si>
    <r>
      <rPr>
        <b/>
        <sz val="12"/>
        <color theme="1"/>
        <rFont val="맑은 고딕"/>
        <family val="3"/>
        <charset val="129"/>
      </rPr>
      <t>공통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원점수</t>
    </r>
    <phoneticPr fontId="1" type="noConversion"/>
  </si>
  <si>
    <r>
      <rPr>
        <b/>
        <sz val="12"/>
        <color theme="1"/>
        <rFont val="맑은 고딕"/>
        <family val="3"/>
        <charset val="129"/>
      </rPr>
      <t>계산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결과</t>
    </r>
    <phoneticPr fontId="1" type="noConversion"/>
  </si>
  <si>
    <r>
      <rPr>
        <b/>
        <sz val="12"/>
        <color theme="1"/>
        <rFont val="맑은 고딕"/>
        <family val="3"/>
        <charset val="129"/>
      </rPr>
      <t>역산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결과</t>
    </r>
    <phoneticPr fontId="1" type="noConversion"/>
  </si>
  <si>
    <r>
      <rPr>
        <b/>
        <sz val="12"/>
        <color theme="1"/>
        <rFont val="맑은 고딕"/>
        <family val="3"/>
        <charset val="129"/>
      </rPr>
      <t>원점수</t>
    </r>
    <r>
      <rPr>
        <b/>
        <sz val="12"/>
        <color theme="1"/>
        <rFont val="Microsoft Sans Serif"/>
        <family val="2"/>
      </rPr>
      <t>(</t>
    </r>
    <r>
      <rPr>
        <b/>
        <sz val="12"/>
        <color theme="1"/>
        <rFont val="맑은 고딕"/>
        <family val="3"/>
        <charset val="129"/>
      </rPr>
      <t>공통</t>
    </r>
    <r>
      <rPr>
        <b/>
        <sz val="12"/>
        <color theme="1"/>
        <rFont val="Microsoft Sans Serif"/>
        <family val="2"/>
      </rPr>
      <t>+</t>
    </r>
    <r>
      <rPr>
        <b/>
        <sz val="12"/>
        <color theme="1"/>
        <rFont val="맑은 고딕"/>
        <family val="3"/>
        <charset val="129"/>
      </rPr>
      <t>선택</t>
    </r>
    <r>
      <rPr>
        <b/>
        <sz val="12"/>
        <color theme="1"/>
        <rFont val="Microsoft Sans Serif"/>
        <family val="2"/>
      </rPr>
      <t xml:space="preserve">) </t>
    </r>
    <r>
      <rPr>
        <b/>
        <sz val="12"/>
        <color theme="1"/>
        <rFont val="맑은 고딕"/>
        <family val="3"/>
        <charset val="129"/>
      </rPr>
      <t>역산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결과</t>
    </r>
    <phoneticPr fontId="1" type="noConversion"/>
  </si>
  <si>
    <r>
      <rPr>
        <b/>
        <sz val="12"/>
        <color theme="1"/>
        <rFont val="맑은 고딕"/>
        <family val="3"/>
        <charset val="129"/>
      </rPr>
      <t>화법과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작문</t>
    </r>
    <phoneticPr fontId="1" type="noConversion"/>
  </si>
  <si>
    <r>
      <rPr>
        <b/>
        <sz val="12"/>
        <color theme="1"/>
        <rFont val="맑은 고딕"/>
        <family val="3"/>
        <charset val="129"/>
      </rPr>
      <t>언어와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매체</t>
    </r>
    <phoneticPr fontId="1" type="noConversion"/>
  </si>
  <si>
    <r>
      <rPr>
        <b/>
        <sz val="12"/>
        <color theme="1"/>
        <rFont val="맑은 고딕"/>
        <family val="3"/>
        <charset val="129"/>
      </rPr>
      <t>확률과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통계</t>
    </r>
    <phoneticPr fontId="1" type="noConversion"/>
  </si>
  <si>
    <r>
      <rPr>
        <sz val="11"/>
        <color theme="1"/>
        <rFont val="맑은 고딕"/>
        <family val="3"/>
        <charset val="129"/>
      </rPr>
      <t>계산기</t>
    </r>
    <r>
      <rPr>
        <sz val="11"/>
        <color theme="1"/>
        <rFont val="Microsoft Sans Serif"/>
        <family val="2"/>
      </rPr>
      <t xml:space="preserve"> &amp; </t>
    </r>
    <r>
      <rPr>
        <sz val="11"/>
        <color theme="1"/>
        <rFont val="맑은 고딕"/>
        <family val="3"/>
        <charset val="129"/>
      </rPr>
      <t>역산기</t>
    </r>
    <phoneticPr fontId="1" type="noConversion"/>
  </si>
  <si>
    <t>국어</t>
  </si>
  <si>
    <t>수학</t>
  </si>
  <si>
    <t>남자</t>
  </si>
  <si>
    <t>여자</t>
  </si>
  <si>
    <t>계</t>
  </si>
  <si>
    <r>
      <t>누적</t>
    </r>
    <r>
      <rPr>
        <sz val="9"/>
        <color rgb="FF000000"/>
        <rFont val="맑은 고딕"/>
        <family val="3"/>
        <charset val="129"/>
        <scheme val="minor"/>
      </rPr>
      <t>(</t>
    </r>
    <r>
      <rPr>
        <sz val="9"/>
        <color rgb="FF000000"/>
        <rFont val="돋움"/>
        <family val="3"/>
        <charset val="129"/>
      </rPr>
      <t>계</t>
    </r>
    <r>
      <rPr>
        <sz val="9"/>
        <color rgb="FF000000"/>
        <rFont val="맑은 고딕"/>
        <family val="3"/>
        <charset val="129"/>
        <scheme val="minor"/>
      </rPr>
      <t>)</t>
    </r>
  </si>
  <si>
    <r>
      <rPr>
        <sz val="13"/>
        <color theme="1"/>
        <rFont val="맑은 고딕"/>
        <family val="3"/>
        <charset val="129"/>
      </rPr>
      <t>표준점수</t>
    </r>
    <phoneticPr fontId="1" type="noConversion"/>
  </si>
  <si>
    <r>
      <rPr>
        <sz val="13"/>
        <color theme="1"/>
        <rFont val="맑은 고딕"/>
        <family val="3"/>
        <charset val="129"/>
      </rPr>
      <t>등급</t>
    </r>
    <phoneticPr fontId="1" type="noConversion"/>
  </si>
  <si>
    <r>
      <rPr>
        <sz val="13"/>
        <color theme="1"/>
        <rFont val="맑은 고딕"/>
        <family val="3"/>
        <charset val="129"/>
      </rPr>
      <t>백분위</t>
    </r>
    <phoneticPr fontId="1" type="noConversion"/>
  </si>
  <si>
    <r>
      <rPr>
        <sz val="12"/>
        <color theme="1"/>
        <rFont val="맑은 고딕"/>
        <family val="2"/>
        <charset val="129"/>
      </rPr>
      <t>시험명</t>
    </r>
  </si>
  <si>
    <r>
      <rPr>
        <sz val="12"/>
        <color theme="1"/>
        <rFont val="맑은 고딕"/>
        <family val="3"/>
        <charset val="129"/>
      </rPr>
      <t>국어</t>
    </r>
    <r>
      <rPr>
        <sz val="12"/>
        <color theme="1"/>
        <rFont val="Microsoft Sans Serif"/>
        <family val="2"/>
      </rPr>
      <t xml:space="preserve"> (</t>
    </r>
    <r>
      <rPr>
        <sz val="12"/>
        <color theme="1"/>
        <rFont val="맑은 고딕"/>
        <family val="3"/>
        <charset val="129"/>
      </rPr>
      <t>표준점수별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3"/>
        <charset val="129"/>
      </rPr>
      <t>백분위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3"/>
        <charset val="129"/>
      </rPr>
      <t>및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3"/>
        <charset val="129"/>
      </rPr>
      <t>등급표</t>
    </r>
    <r>
      <rPr>
        <sz val="12"/>
        <color theme="1"/>
        <rFont val="Microsoft Sans Serif"/>
        <family val="2"/>
      </rPr>
      <t>)</t>
    </r>
    <phoneticPr fontId="1" type="noConversion"/>
  </si>
  <si>
    <r>
      <rPr>
        <sz val="13"/>
        <color theme="1"/>
        <rFont val="맑은 고딕"/>
        <family val="2"/>
        <charset val="129"/>
      </rPr>
      <t>표준점수</t>
    </r>
    <phoneticPr fontId="1" type="noConversion"/>
  </si>
  <si>
    <r>
      <rPr>
        <sz val="13"/>
        <color theme="1"/>
        <rFont val="맑은 고딕"/>
        <family val="2"/>
        <charset val="129"/>
      </rPr>
      <t>등급</t>
    </r>
    <phoneticPr fontId="1" type="noConversion"/>
  </si>
  <si>
    <r>
      <rPr>
        <sz val="13"/>
        <color theme="1"/>
        <rFont val="맑은 고딕"/>
        <family val="2"/>
        <charset val="129"/>
      </rPr>
      <t>백분위</t>
    </r>
    <phoneticPr fontId="1" type="noConversion"/>
  </si>
  <si>
    <r>
      <rPr>
        <sz val="12"/>
        <color theme="1"/>
        <rFont val="맑은 고딕"/>
        <family val="2"/>
        <charset val="129"/>
      </rPr>
      <t>수학</t>
    </r>
    <r>
      <rPr>
        <sz val="12"/>
        <color theme="1"/>
        <rFont val="Microsoft Sans Serif"/>
        <family val="2"/>
      </rPr>
      <t xml:space="preserve"> (</t>
    </r>
    <r>
      <rPr>
        <sz val="12"/>
        <color theme="1"/>
        <rFont val="맑은 고딕"/>
        <family val="2"/>
        <charset val="129"/>
      </rPr>
      <t>표준점수별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2"/>
        <charset val="129"/>
      </rPr>
      <t>백분위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2"/>
        <charset val="129"/>
      </rPr>
      <t>및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2"/>
        <charset val="129"/>
      </rPr>
      <t>등급표</t>
    </r>
    <r>
      <rPr>
        <sz val="12"/>
        <color theme="1"/>
        <rFont val="Microsoft Sans Serif"/>
        <family val="2"/>
      </rPr>
      <t>)</t>
    </r>
    <phoneticPr fontId="1" type="noConversion"/>
  </si>
  <si>
    <t>자료명</t>
    <phoneticPr fontId="1" type="noConversion"/>
  </si>
  <si>
    <t xml:space="preserve">2023학년도 3월 고3 전국연합학력평가 </t>
  </si>
  <si>
    <t xml:space="preserve">2023학년도 3월 고3 전국연합학력평가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</si>
</sst>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 "/>
    <numFmt numFmtId="177" formatCode="0.00_);[Red]\(0.00\)"/>
    <numFmt numFmtId="178" formatCode="0_);[Red]\(0\)"/>
  </numFmts>
  <fonts count="4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name val="Arial"/>
      <family val="2"/>
    </font>
    <font>
      <b/>
      <sz val="18"/>
      <color theme="3"/>
      <name val="맑은 고딕"/>
      <family val="2"/>
      <charset val="129"/>
      <scheme val="major"/>
    </font>
    <font>
      <sz val="11"/>
      <color rgb="FF9C6500"/>
      <name val="맑은 고딕"/>
      <family val="2"/>
      <charset val="129"/>
      <scheme val="minor"/>
    </font>
    <font>
      <u/>
      <sz val="11"/>
      <color rgb="FF0000FF"/>
      <name val="맑은 고딕"/>
      <family val="2"/>
      <charset val="129"/>
      <scheme val="minor"/>
    </font>
    <font>
      <u/>
      <sz val="11"/>
      <color rgb="FF800080"/>
      <name val="맑은 고딕"/>
      <family val="2"/>
      <charset val="129"/>
      <scheme val="minor"/>
    </font>
    <font>
      <sz val="8"/>
      <color rgb="FF00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HY견고딕"/>
      <family val="1"/>
      <charset val="129"/>
    </font>
    <font>
      <sz val="11"/>
      <color theme="1"/>
      <name val="맑은 고딕"/>
      <family val="3"/>
      <charset val="129"/>
    </font>
    <font>
      <sz val="11"/>
      <color rgb="FFFF0000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0"/>
      <name val="돋움"/>
      <family val="3"/>
      <charset val="129"/>
    </font>
    <font>
      <sz val="12"/>
      <color theme="1"/>
      <name val="Microsoft Sans Serif"/>
      <family val="2"/>
    </font>
    <font>
      <sz val="12"/>
      <color theme="1"/>
      <name val="맑은 고딕"/>
      <family val="3"/>
      <charset val="129"/>
    </font>
    <font>
      <b/>
      <sz val="12"/>
      <color theme="1"/>
      <name val="Microsoft Sans Serif"/>
      <family val="2"/>
    </font>
    <font>
      <b/>
      <sz val="12"/>
      <color theme="1"/>
      <name val="맑은 고딕"/>
      <family val="3"/>
      <charset val="129"/>
    </font>
    <font>
      <sz val="11"/>
      <color theme="1"/>
      <name val="Microsoft Sans Serif"/>
      <family val="2"/>
    </font>
    <font>
      <sz val="12"/>
      <color theme="1"/>
      <name val="맑은 고딕"/>
      <family val="2"/>
      <charset val="129"/>
    </font>
    <font>
      <b/>
      <sz val="12"/>
      <color rgb="FF0000FF"/>
      <name val="Microsoft Sans Serif"/>
      <family val="2"/>
    </font>
    <font>
      <sz val="13"/>
      <color theme="1"/>
      <name val="맑은 고딕"/>
      <family val="2"/>
      <charset val="129"/>
      <scheme val="minor"/>
    </font>
    <font>
      <sz val="13"/>
      <color theme="1"/>
      <name val="Microsoft Sans Serif"/>
      <family val="2"/>
    </font>
    <font>
      <sz val="9"/>
      <color rgb="FF000000"/>
      <name val="맑은 고딕"/>
      <family val="3"/>
      <charset val="129"/>
      <scheme val="minor"/>
    </font>
    <font>
      <sz val="9"/>
      <color rgb="FF000000"/>
      <name val="돋움"/>
      <family val="3"/>
      <charset val="129"/>
    </font>
    <font>
      <sz val="13"/>
      <name val="Microsoft Sans Serif"/>
      <family val="2"/>
    </font>
    <font>
      <sz val="13"/>
      <color theme="1"/>
      <name val="맑은 고딕"/>
      <family val="3"/>
      <charset val="129"/>
    </font>
    <font>
      <sz val="12"/>
      <color theme="1"/>
      <name val="맑은 고딕"/>
      <family val="2"/>
      <charset val="129"/>
      <scheme val="minor"/>
    </font>
    <font>
      <sz val="13"/>
      <color theme="1"/>
      <name val="맑은 고딕"/>
      <family val="2"/>
      <charset val="129"/>
    </font>
  </fonts>
  <fills count="3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  <fill>
      <patternFill patternType="solid">
        <fgColor rgb="FFC0C0C0"/>
        <bgColor indexed="64"/>
      </patternFill>
    </fill>
  </fills>
  <borders count="98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505050"/>
      </right>
      <top/>
      <bottom style="medium">
        <color rgb="FF505050"/>
      </bottom>
      <diagonal/>
    </border>
    <border>
      <left style="medium">
        <color rgb="FF505050"/>
      </left>
      <right style="thin">
        <color rgb="FF505050"/>
      </right>
      <top style="medium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medium">
        <color rgb="FF505050"/>
      </top>
      <bottom style="thin">
        <color rgb="FF505050"/>
      </bottom>
      <diagonal/>
    </border>
    <border>
      <left style="thin">
        <color rgb="FF505050"/>
      </left>
      <right style="medium">
        <color rgb="FF505050"/>
      </right>
      <top style="medium">
        <color rgb="FF505050"/>
      </top>
      <bottom style="thin">
        <color rgb="FF505050"/>
      </bottom>
      <diagonal/>
    </border>
    <border>
      <left style="medium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medium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rgb="FF505050"/>
      </left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 style="thin">
        <color rgb="FF505050"/>
      </left>
      <right style="medium">
        <color rgb="FF505050"/>
      </right>
      <top style="thin">
        <color rgb="FF505050"/>
      </top>
      <bottom style="medium">
        <color rgb="FF505050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505050"/>
      </left>
      <right style="thin">
        <color indexed="64"/>
      </right>
      <top/>
      <bottom style="medium">
        <color rgb="FF50505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rgb="FF505050"/>
      </left>
      <right style="thin">
        <color indexed="64"/>
      </right>
      <top style="medium">
        <color rgb="FF505050"/>
      </top>
      <bottom style="thin">
        <color indexed="64"/>
      </bottom>
      <diagonal/>
    </border>
    <border>
      <left style="thin">
        <color indexed="64"/>
      </left>
      <right/>
      <top style="medium">
        <color rgb="FF505050"/>
      </top>
      <bottom style="thin">
        <color indexed="64"/>
      </bottom>
      <diagonal/>
    </border>
    <border>
      <left/>
      <right style="medium">
        <color indexed="64"/>
      </right>
      <top style="medium">
        <color rgb="FF50505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505050"/>
      </top>
      <bottom style="thin">
        <color indexed="64"/>
      </bottom>
      <diagonal/>
    </border>
    <border>
      <left/>
      <right style="medium">
        <color rgb="FF505050"/>
      </right>
      <top style="medium">
        <color rgb="FF50505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505050"/>
      </bottom>
      <diagonal/>
    </border>
    <border>
      <left/>
      <right style="medium">
        <color indexed="64"/>
      </right>
      <top style="thin">
        <color indexed="64"/>
      </top>
      <bottom style="medium">
        <color rgb="FF505050"/>
      </bottom>
      <diagonal/>
    </border>
    <border>
      <left style="medium">
        <color indexed="64"/>
      </left>
      <right style="thin">
        <color indexed="64"/>
      </right>
      <top/>
      <bottom style="medium">
        <color rgb="FF50505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 style="medium">
        <color rgb="FF000000"/>
      </left>
      <right style="medium">
        <color rgb="FF808080"/>
      </right>
      <top style="thin">
        <color rgb="FF00000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thin">
        <color rgb="FF000000"/>
      </top>
      <bottom style="medium">
        <color rgb="FF808080"/>
      </bottom>
      <diagonal/>
    </border>
    <border>
      <left style="medium">
        <color rgb="FF00000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000000"/>
      </right>
      <top style="medium">
        <color rgb="FF808080"/>
      </top>
      <bottom style="medium">
        <color rgb="FF808080"/>
      </bottom>
      <diagonal/>
    </border>
    <border>
      <left style="medium">
        <color rgb="FF000000"/>
      </left>
      <right style="medium">
        <color rgb="FF808080"/>
      </right>
      <top style="medium">
        <color rgb="FF808080"/>
      </top>
      <bottom style="medium">
        <color rgb="FF00000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000000"/>
      </bottom>
      <diagonal/>
    </border>
    <border>
      <left style="medium">
        <color rgb="FF808080"/>
      </left>
      <right style="medium">
        <color rgb="FF000000"/>
      </right>
      <top style="medium">
        <color rgb="FF80808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thin">
        <color rgb="FF50505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808080"/>
      </bottom>
      <diagonal/>
    </border>
    <border>
      <left/>
      <right/>
      <top style="medium">
        <color rgb="FF000000"/>
      </top>
      <bottom style="medium">
        <color rgb="FF80808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808080"/>
      </bottom>
      <diagonal/>
    </border>
    <border>
      <left style="medium">
        <color rgb="FF000000"/>
      </left>
      <right style="medium">
        <color rgb="FF808080"/>
      </right>
      <top style="medium">
        <color rgb="FF808080"/>
      </top>
      <bottom style="thin">
        <color rgb="FF00000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thin">
        <color rgb="FF000000"/>
      </bottom>
      <diagonal/>
    </border>
    <border>
      <left style="medium">
        <color rgb="FF808080"/>
      </left>
      <right style="medium">
        <color rgb="FF000000"/>
      </right>
      <top style="medium">
        <color rgb="FF808080"/>
      </top>
      <bottom style="thin">
        <color rgb="FF000000"/>
      </bottom>
      <diagonal/>
    </border>
  </borders>
  <cellStyleXfs count="54">
    <xf numFmtId="0" fontId="0" fillId="0" borderId="0">
      <alignment vertical="center"/>
    </xf>
    <xf numFmtId="0" fontId="2" fillId="0" borderId="0"/>
    <xf numFmtId="0" fontId="5" fillId="0" borderId="21" applyNumberFormat="0" applyFill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8" borderId="25" applyNumberFormat="0" applyAlignment="0" applyProtection="0">
      <alignment vertical="center"/>
    </xf>
    <xf numFmtId="0" fontId="12" fillId="8" borderId="24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9" borderId="2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9" fillId="0" borderId="0"/>
    <xf numFmtId="0" fontId="20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0" borderId="28" applyNumberFormat="0" applyFont="0" applyAlignment="0" applyProtection="0">
      <alignment vertical="center"/>
    </xf>
    <xf numFmtId="0" fontId="2" fillId="0" borderId="0"/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9" fillId="0" borderId="0"/>
    <xf numFmtId="0" fontId="19" fillId="0" borderId="0"/>
    <xf numFmtId="9" fontId="4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246">
    <xf numFmtId="0" fontId="0" fillId="0" borderId="0" xfId="0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Alignment="1">
      <alignment horizontal="center" vertical="center"/>
    </xf>
    <xf numFmtId="0" fontId="24" fillId="0" borderId="59" xfId="0" applyFont="1" applyBorder="1" applyAlignment="1">
      <alignment horizontal="center" vertical="center" wrapText="1"/>
    </xf>
    <xf numFmtId="0" fontId="24" fillId="0" borderId="61" xfId="0" applyFont="1" applyBorder="1" applyAlignment="1">
      <alignment horizontal="center" vertical="center" wrapText="1"/>
    </xf>
    <xf numFmtId="0" fontId="24" fillId="0" borderId="64" xfId="0" applyFont="1" applyBorder="1" applyAlignment="1">
      <alignment horizontal="center" vertical="center" wrapText="1"/>
    </xf>
    <xf numFmtId="3" fontId="24" fillId="0" borderId="63" xfId="0" applyNumberFormat="1" applyFont="1" applyBorder="1" applyAlignment="1">
      <alignment horizontal="left" vertical="center" wrapText="1"/>
    </xf>
    <xf numFmtId="3" fontId="24" fillId="0" borderId="66" xfId="0" applyNumberFormat="1" applyFont="1" applyBorder="1" applyAlignment="1">
      <alignment horizontal="left" vertical="center" wrapText="1"/>
    </xf>
    <xf numFmtId="0" fontId="24" fillId="0" borderId="62" xfId="0" applyFont="1" applyBorder="1" applyAlignment="1">
      <alignment horizontal="center" vertical="center" wrapText="1"/>
    </xf>
    <xf numFmtId="0" fontId="24" fillId="0" borderId="60" xfId="0" applyFont="1" applyBorder="1" applyAlignment="1">
      <alignment horizontal="center" vertical="center" wrapText="1"/>
    </xf>
    <xf numFmtId="0" fontId="24" fillId="0" borderId="65" xfId="0" applyFont="1" applyBorder="1" applyAlignment="1">
      <alignment horizontal="center" vertical="center" wrapText="1"/>
    </xf>
    <xf numFmtId="3" fontId="0" fillId="0" borderId="0" xfId="0" applyNumberFormat="1">
      <alignment vertical="center"/>
    </xf>
    <xf numFmtId="0" fontId="0" fillId="2" borderId="36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28" fillId="3" borderId="0" xfId="0" applyFont="1" applyFill="1">
      <alignment vertical="center"/>
    </xf>
    <xf numFmtId="0" fontId="0" fillId="0" borderId="15" xfId="0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/>
    </xf>
    <xf numFmtId="0" fontId="26" fillId="2" borderId="67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0" fontId="0" fillId="3" borderId="0" xfId="0" applyFill="1" applyAlignment="1">
      <alignment vertical="center" wrapText="1"/>
    </xf>
    <xf numFmtId="0" fontId="26" fillId="2" borderId="6" xfId="0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0" fontId="29" fillId="3" borderId="0" xfId="0" applyFont="1" applyFill="1">
      <alignment vertical="center"/>
    </xf>
    <xf numFmtId="0" fontId="26" fillId="2" borderId="3" xfId="0" applyFont="1" applyFill="1" applyBorder="1" applyAlignment="1">
      <alignment horizontal="center" vertical="center"/>
    </xf>
    <xf numFmtId="2" fontId="25" fillId="0" borderId="2" xfId="0" applyNumberFormat="1" applyFont="1" applyBorder="1" applyAlignment="1">
      <alignment horizontal="center" vertical="center"/>
    </xf>
    <xf numFmtId="2" fontId="25" fillId="0" borderId="20" xfId="0" applyNumberFormat="1" applyFont="1" applyBorder="1" applyAlignment="1">
      <alignment horizontal="center" vertical="center"/>
    </xf>
    <xf numFmtId="0" fontId="29" fillId="0" borderId="0" xfId="0" applyFont="1">
      <alignment vertical="center"/>
    </xf>
    <xf numFmtId="0" fontId="0" fillId="0" borderId="8" xfId="0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0" fontId="25" fillId="3" borderId="0" xfId="0" applyFont="1" applyFill="1">
      <alignment vertical="center"/>
    </xf>
    <xf numFmtId="0" fontId="25" fillId="0" borderId="0" xfId="0" applyFont="1">
      <alignment vertical="center"/>
    </xf>
    <xf numFmtId="0" fontId="0" fillId="2" borderId="77" xfId="0" applyFill="1" applyBorder="1" applyAlignment="1" applyProtection="1">
      <alignment horizontal="center" vertical="center"/>
      <protection hidden="1"/>
    </xf>
    <xf numFmtId="0" fontId="0" fillId="3" borderId="16" xfId="0" applyFill="1" applyBorder="1" applyAlignment="1" applyProtection="1">
      <alignment horizontal="center" vertical="center"/>
      <protection hidden="1"/>
    </xf>
    <xf numFmtId="0" fontId="0" fillId="2" borderId="72" xfId="0" applyFill="1" applyBorder="1" applyAlignment="1" applyProtection="1">
      <alignment horizontal="center" vertical="center"/>
      <protection hidden="1"/>
    </xf>
    <xf numFmtId="0" fontId="0" fillId="3" borderId="78" xfId="0" applyFill="1" applyBorder="1" applyAlignment="1" applyProtection="1">
      <alignment horizontal="center" vertical="center"/>
      <protection hidden="1"/>
    </xf>
    <xf numFmtId="0" fontId="0" fillId="2" borderId="73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3" borderId="0" xfId="0" applyFill="1" applyProtection="1">
      <alignment vertical="center"/>
      <protection hidden="1"/>
    </xf>
    <xf numFmtId="0" fontId="0" fillId="3" borderId="33" xfId="0" applyFill="1" applyBorder="1" applyAlignment="1">
      <alignment horizontal="center" vertical="center"/>
    </xf>
    <xf numFmtId="0" fontId="0" fillId="3" borderId="33" xfId="0" applyFill="1" applyBorder="1">
      <alignment vertical="center"/>
    </xf>
    <xf numFmtId="0" fontId="32" fillId="3" borderId="0" xfId="0" applyFont="1" applyFill="1" applyAlignment="1">
      <alignment horizontal="center" vertical="center"/>
    </xf>
    <xf numFmtId="0" fontId="32" fillId="3" borderId="4" xfId="0" applyFont="1" applyFill="1" applyBorder="1" applyAlignment="1">
      <alignment horizontal="center" vertical="center"/>
    </xf>
    <xf numFmtId="0" fontId="32" fillId="3" borderId="19" xfId="0" applyFont="1" applyFill="1" applyBorder="1" applyAlignment="1">
      <alignment horizontal="center" vertical="center"/>
    </xf>
    <xf numFmtId="0" fontId="32" fillId="3" borderId="2" xfId="0" applyFont="1" applyFill="1" applyBorder="1" applyAlignment="1">
      <alignment horizontal="center" vertical="center"/>
    </xf>
    <xf numFmtId="0" fontId="32" fillId="3" borderId="20" xfId="0" applyFont="1" applyFill="1" applyBorder="1" applyAlignment="1">
      <alignment horizontal="center" vertical="center"/>
    </xf>
    <xf numFmtId="0" fontId="32" fillId="3" borderId="0" xfId="0" applyFont="1" applyFill="1">
      <alignment vertical="center"/>
    </xf>
    <xf numFmtId="0" fontId="32" fillId="3" borderId="5" xfId="0" applyFont="1" applyFill="1" applyBorder="1" applyAlignment="1">
      <alignment horizontal="center" vertical="center"/>
    </xf>
    <xf numFmtId="0" fontId="36" fillId="3" borderId="0" xfId="0" applyFont="1" applyFill="1">
      <alignment vertical="center"/>
    </xf>
    <xf numFmtId="0" fontId="36" fillId="3" borderId="0" xfId="0" applyFont="1" applyFill="1" applyAlignment="1">
      <alignment horizontal="center" vertical="center"/>
    </xf>
    <xf numFmtId="0" fontId="32" fillId="0" borderId="0" xfId="0" applyFont="1">
      <alignment vertical="center"/>
    </xf>
    <xf numFmtId="0" fontId="34" fillId="3" borderId="15" xfId="0" applyFont="1" applyFill="1" applyBorder="1" applyAlignment="1">
      <alignment horizontal="center" vertical="center"/>
    </xf>
    <xf numFmtId="0" fontId="34" fillId="3" borderId="7" xfId="0" applyFont="1" applyFill="1" applyBorder="1" applyAlignment="1">
      <alignment horizontal="center" vertical="center"/>
    </xf>
    <xf numFmtId="0" fontId="34" fillId="3" borderId="67" xfId="0" applyFont="1" applyFill="1" applyBorder="1" applyAlignment="1">
      <alignment horizontal="center" vertical="center"/>
    </xf>
    <xf numFmtId="0" fontId="34" fillId="3" borderId="6" xfId="0" applyFont="1" applyFill="1" applyBorder="1" applyAlignment="1">
      <alignment horizontal="center" vertical="center"/>
    </xf>
    <xf numFmtId="0" fontId="38" fillId="3" borderId="4" xfId="0" applyFont="1" applyFill="1" applyBorder="1" applyAlignment="1" applyProtection="1">
      <alignment horizontal="center" vertical="center"/>
      <protection locked="0"/>
    </xf>
    <xf numFmtId="0" fontId="38" fillId="3" borderId="19" xfId="0" applyFont="1" applyFill="1" applyBorder="1" applyAlignment="1" applyProtection="1">
      <alignment horizontal="center" vertical="center"/>
      <protection locked="0"/>
    </xf>
    <xf numFmtId="0" fontId="34" fillId="3" borderId="3" xfId="0" applyFont="1" applyFill="1" applyBorder="1" applyAlignment="1">
      <alignment horizontal="center" vertical="center"/>
    </xf>
    <xf numFmtId="0" fontId="38" fillId="3" borderId="2" xfId="0" applyFont="1" applyFill="1" applyBorder="1" applyAlignment="1" applyProtection="1">
      <alignment horizontal="center" vertical="center"/>
      <protection locked="0"/>
    </xf>
    <xf numFmtId="0" fontId="38" fillId="3" borderId="20" xfId="0" applyFont="1" applyFill="1" applyBorder="1" applyAlignment="1" applyProtection="1">
      <alignment horizontal="center" vertical="center"/>
      <protection locked="0"/>
    </xf>
    <xf numFmtId="0" fontId="32" fillId="0" borderId="6" xfId="0" applyFont="1" applyBorder="1" applyAlignment="1">
      <alignment horizontal="center" vertical="center"/>
    </xf>
    <xf numFmtId="178" fontId="32" fillId="0" borderId="19" xfId="0" applyNumberFormat="1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177" fontId="32" fillId="0" borderId="19" xfId="0" applyNumberFormat="1" applyFont="1" applyBorder="1" applyAlignment="1">
      <alignment horizontal="center" vertical="center"/>
    </xf>
    <xf numFmtId="177" fontId="32" fillId="0" borderId="20" xfId="0" applyNumberFormat="1" applyFont="1" applyBorder="1" applyAlignment="1">
      <alignment horizontal="center" vertical="center"/>
    </xf>
    <xf numFmtId="0" fontId="39" fillId="3" borderId="0" xfId="0" applyFont="1" applyFill="1">
      <alignment vertical="center"/>
    </xf>
    <xf numFmtId="0" fontId="39" fillId="3" borderId="0" xfId="0" applyFont="1" applyFill="1" applyAlignment="1">
      <alignment horizontal="center" vertical="center"/>
    </xf>
    <xf numFmtId="0" fontId="39" fillId="0" borderId="0" xfId="0" applyFont="1">
      <alignment vertical="center"/>
    </xf>
    <xf numFmtId="0" fontId="40" fillId="3" borderId="7" xfId="0" applyFont="1" applyFill="1" applyBorder="1" applyAlignment="1">
      <alignment horizontal="center" vertical="center"/>
    </xf>
    <xf numFmtId="0" fontId="40" fillId="3" borderId="4" xfId="0" applyFont="1" applyFill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/>
    </xf>
    <xf numFmtId="0" fontId="40" fillId="3" borderId="5" xfId="0" applyFont="1" applyFill="1" applyBorder="1" applyAlignment="1">
      <alignment horizontal="center" vertical="center"/>
    </xf>
    <xf numFmtId="0" fontId="40" fillId="3" borderId="15" xfId="0" applyFont="1" applyFill="1" applyBorder="1" applyAlignment="1">
      <alignment horizontal="center" vertical="center"/>
    </xf>
    <xf numFmtId="0" fontId="42" fillId="36" borderId="95" xfId="0" applyFont="1" applyFill="1" applyBorder="1" applyAlignment="1">
      <alignment horizontal="center" vertical="center" wrapText="1"/>
    </xf>
    <xf numFmtId="0" fontId="42" fillId="36" borderId="96" xfId="0" applyFont="1" applyFill="1" applyBorder="1" applyAlignment="1">
      <alignment horizontal="right" vertical="center" wrapText="1"/>
    </xf>
    <xf numFmtId="0" fontId="42" fillId="36" borderId="96" xfId="0" applyFont="1" applyFill="1" applyBorder="1" applyAlignment="1">
      <alignment horizontal="center" vertical="center" wrapText="1"/>
    </xf>
    <xf numFmtId="0" fontId="42" fillId="36" borderId="97" xfId="0" applyFont="1" applyFill="1" applyBorder="1" applyAlignment="1">
      <alignment horizontal="center" vertical="center" wrapText="1"/>
    </xf>
    <xf numFmtId="0" fontId="42" fillId="36" borderId="97" xfId="0" applyFont="1" applyFill="1" applyBorder="1" applyAlignment="1">
      <alignment horizontal="left" vertical="center" wrapText="1"/>
    </xf>
    <xf numFmtId="0" fontId="40" fillId="0" borderId="15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178" fontId="40" fillId="0" borderId="19" xfId="0" applyNumberFormat="1" applyFont="1" applyBorder="1" applyAlignment="1">
      <alignment horizontal="center" vertical="center"/>
    </xf>
    <xf numFmtId="176" fontId="43" fillId="0" borderId="76" xfId="1" applyNumberFormat="1" applyFont="1" applyBorder="1" applyAlignment="1">
      <alignment horizontal="center" vertical="center"/>
    </xf>
    <xf numFmtId="176" fontId="40" fillId="3" borderId="4" xfId="0" applyNumberFormat="1" applyFont="1" applyFill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176" fontId="43" fillId="0" borderId="75" xfId="1" applyNumberFormat="1" applyFont="1" applyBorder="1" applyAlignment="1">
      <alignment horizontal="center" vertical="center"/>
    </xf>
    <xf numFmtId="176" fontId="40" fillId="3" borderId="2" xfId="0" applyNumberFormat="1" applyFont="1" applyFill="1" applyBorder="1" applyAlignment="1">
      <alignment horizontal="center" vertical="center"/>
    </xf>
    <xf numFmtId="0" fontId="40" fillId="2" borderId="69" xfId="0" applyFont="1" applyFill="1" applyBorder="1" applyAlignment="1">
      <alignment horizontal="center" vertical="center"/>
    </xf>
    <xf numFmtId="0" fontId="40" fillId="2" borderId="70" xfId="0" applyFont="1" applyFill="1" applyBorder="1" applyAlignment="1">
      <alignment horizontal="center" vertical="center"/>
    </xf>
    <xf numFmtId="0" fontId="40" fillId="2" borderId="71" xfId="0" applyFont="1" applyFill="1" applyBorder="1" applyAlignment="1">
      <alignment horizontal="center" vertical="center"/>
    </xf>
    <xf numFmtId="0" fontId="39" fillId="0" borderId="0" xfId="0" quotePrefix="1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10" fontId="43" fillId="0" borderId="5" xfId="51" applyNumberFormat="1" applyFont="1" applyBorder="1" applyAlignment="1">
      <alignment horizontal="center" vertical="center"/>
    </xf>
    <xf numFmtId="10" fontId="43" fillId="0" borderId="18" xfId="51" applyNumberFormat="1" applyFont="1" applyBorder="1" applyAlignment="1">
      <alignment horizontal="center" vertical="center"/>
    </xf>
    <xf numFmtId="176" fontId="43" fillId="0" borderId="47" xfId="1" applyNumberFormat="1" applyFont="1" applyBorder="1" applyAlignment="1">
      <alignment horizontal="center" vertical="center"/>
    </xf>
    <xf numFmtId="10" fontId="43" fillId="0" borderId="7" xfId="51" applyNumberFormat="1" applyFont="1" applyBorder="1" applyAlignment="1">
      <alignment horizontal="center" vertical="center"/>
    </xf>
    <xf numFmtId="176" fontId="40" fillId="0" borderId="7" xfId="0" applyNumberFormat="1" applyFont="1" applyBorder="1" applyAlignment="1">
      <alignment horizontal="center" vertical="center"/>
    </xf>
    <xf numFmtId="10" fontId="43" fillId="0" borderId="67" xfId="51" applyNumberFormat="1" applyFont="1" applyBorder="1" applyAlignment="1">
      <alignment horizontal="center" vertical="center"/>
    </xf>
    <xf numFmtId="0" fontId="32" fillId="2" borderId="86" xfId="0" applyFont="1" applyFill="1" applyBorder="1" applyAlignment="1">
      <alignment horizontal="center" vertical="center"/>
    </xf>
    <xf numFmtId="0" fontId="45" fillId="2" borderId="15" xfId="0" applyFont="1" applyFill="1" applyBorder="1" applyAlignment="1">
      <alignment horizontal="center" vertical="center"/>
    </xf>
    <xf numFmtId="0" fontId="45" fillId="0" borderId="16" xfId="0" applyFont="1" applyBorder="1" applyAlignment="1">
      <alignment horizontal="center" vertical="center"/>
    </xf>
    <xf numFmtId="0" fontId="45" fillId="2" borderId="11" xfId="0" applyFont="1" applyFill="1" applyBorder="1" applyAlignment="1">
      <alignment horizontal="center" vertical="center"/>
    </xf>
    <xf numFmtId="0" fontId="45" fillId="2" borderId="13" xfId="0" applyFont="1" applyFill="1" applyBorder="1" applyAlignment="1">
      <alignment horizontal="center" vertical="center"/>
    </xf>
    <xf numFmtId="0" fontId="45" fillId="0" borderId="12" xfId="0" applyFont="1" applyBorder="1" applyAlignment="1">
      <alignment horizontal="center" vertical="center"/>
    </xf>
    <xf numFmtId="0" fontId="45" fillId="3" borderId="0" xfId="0" applyFont="1" applyFill="1" applyAlignment="1">
      <alignment horizontal="center" vertical="center"/>
    </xf>
    <xf numFmtId="0" fontId="45" fillId="3" borderId="0" xfId="0" applyFont="1" applyFill="1">
      <alignment vertical="center"/>
    </xf>
    <xf numFmtId="3" fontId="32" fillId="0" borderId="14" xfId="0" applyNumberFormat="1" applyFont="1" applyBorder="1" applyAlignment="1">
      <alignment horizontal="center" vertical="center"/>
    </xf>
    <xf numFmtId="0" fontId="39" fillId="3" borderId="0" xfId="0" quotePrefix="1" applyFont="1" applyFill="1" applyAlignment="1">
      <alignment horizontal="center" vertical="center"/>
    </xf>
    <xf numFmtId="0" fontId="32" fillId="2" borderId="49" xfId="0" applyFont="1" applyFill="1" applyBorder="1" applyAlignment="1">
      <alignment horizontal="center" vertical="center"/>
    </xf>
    <xf numFmtId="0" fontId="45" fillId="2" borderId="52" xfId="0" applyFont="1" applyFill="1" applyBorder="1" applyAlignment="1">
      <alignment horizontal="center" vertical="center"/>
    </xf>
    <xf numFmtId="0" fontId="45" fillId="2" borderId="57" xfId="0" applyFont="1" applyFill="1" applyBorder="1" applyAlignment="1">
      <alignment horizontal="center" vertical="center"/>
    </xf>
    <xf numFmtId="0" fontId="45" fillId="2" borderId="56" xfId="0" applyFont="1" applyFill="1" applyBorder="1" applyAlignment="1">
      <alignment horizontal="center" vertical="center"/>
    </xf>
    <xf numFmtId="10" fontId="43" fillId="0" borderId="4" xfId="51" applyNumberFormat="1" applyFont="1" applyBorder="1" applyAlignment="1">
      <alignment horizontal="center" vertical="center"/>
    </xf>
    <xf numFmtId="10" fontId="43" fillId="0" borderId="2" xfId="51" applyNumberFormat="1" applyFont="1" applyBorder="1" applyAlignment="1">
      <alignment horizontal="center" vertical="center"/>
    </xf>
    <xf numFmtId="10" fontId="43" fillId="0" borderId="19" xfId="51" applyNumberFormat="1" applyFont="1" applyBorder="1" applyAlignment="1">
      <alignment horizontal="center" vertical="center"/>
    </xf>
    <xf numFmtId="10" fontId="43" fillId="0" borderId="20" xfId="51" applyNumberFormat="1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178" fontId="40" fillId="0" borderId="18" xfId="0" applyNumberFormat="1" applyFont="1" applyBorder="1" applyAlignment="1">
      <alignment horizontal="center" vertical="center"/>
    </xf>
    <xf numFmtId="176" fontId="43" fillId="0" borderId="45" xfId="1" applyNumberFormat="1" applyFont="1" applyBorder="1" applyAlignment="1">
      <alignment horizontal="center" vertical="center"/>
    </xf>
    <xf numFmtId="176" fontId="40" fillId="3" borderId="5" xfId="0" applyNumberFormat="1" applyFont="1" applyFill="1" applyBorder="1" applyAlignment="1">
      <alignment horizontal="center" vertical="center"/>
    </xf>
    <xf numFmtId="0" fontId="40" fillId="3" borderId="6" xfId="0" applyFont="1" applyFill="1" applyBorder="1" applyAlignment="1">
      <alignment horizontal="center" vertical="center"/>
    </xf>
    <xf numFmtId="0" fontId="40" fillId="3" borderId="3" xfId="0" applyFont="1" applyFill="1" applyBorder="1" applyAlignment="1">
      <alignment horizontal="center" vertical="center"/>
    </xf>
    <xf numFmtId="0" fontId="39" fillId="2" borderId="74" xfId="0" applyFont="1" applyFill="1" applyBorder="1" applyAlignment="1">
      <alignment horizontal="center" vertical="center"/>
    </xf>
    <xf numFmtId="0" fontId="33" fillId="2" borderId="89" xfId="0" applyFont="1" applyFill="1" applyBorder="1" applyAlignment="1">
      <alignment horizontal="center" vertical="center"/>
    </xf>
    <xf numFmtId="0" fontId="37" fillId="2" borderId="46" xfId="0" applyFont="1" applyFill="1" applyBorder="1" applyAlignment="1">
      <alignment horizontal="center" vertical="center"/>
    </xf>
    <xf numFmtId="2" fontId="32" fillId="3" borderId="4" xfId="0" applyNumberFormat="1" applyFont="1" applyFill="1" applyBorder="1" applyAlignment="1">
      <alignment horizontal="center" vertical="center"/>
    </xf>
    <xf numFmtId="2" fontId="32" fillId="3" borderId="2" xfId="0" applyNumberFormat="1" applyFont="1" applyFill="1" applyBorder="1" applyAlignment="1">
      <alignment horizontal="center" vertical="center"/>
    </xf>
    <xf numFmtId="0" fontId="39" fillId="2" borderId="70" xfId="0" applyFont="1" applyFill="1" applyBorder="1" applyAlignment="1">
      <alignment horizontal="center" vertical="center"/>
    </xf>
    <xf numFmtId="0" fontId="31" fillId="0" borderId="85" xfId="45" applyFont="1" applyBorder="1" applyAlignment="1">
      <alignment horizontal="center" vertical="center"/>
    </xf>
    <xf numFmtId="38" fontId="31" fillId="0" borderId="85" xfId="45" applyNumberFormat="1" applyFont="1" applyBorder="1" applyAlignment="1">
      <alignment horizontal="center" vertical="center"/>
    </xf>
    <xf numFmtId="0" fontId="31" fillId="0" borderId="85" xfId="34" applyFont="1" applyBorder="1" applyAlignment="1">
      <alignment horizontal="center" vertical="center"/>
    </xf>
    <xf numFmtId="38" fontId="31" fillId="0" borderId="85" xfId="34" applyNumberFormat="1" applyFont="1" applyBorder="1" applyAlignment="1">
      <alignment horizontal="center" vertical="center"/>
    </xf>
    <xf numFmtId="178" fontId="31" fillId="0" borderId="85" xfId="45" applyNumberFormat="1" applyFont="1" applyBorder="1" applyAlignment="1">
      <alignment horizontal="center" vertical="center"/>
    </xf>
    <xf numFmtId="176" fontId="31" fillId="0" borderId="85" xfId="45" applyNumberFormat="1" applyFont="1" applyBorder="1" applyAlignment="1">
      <alignment horizontal="center" vertical="center"/>
    </xf>
    <xf numFmtId="0" fontId="39" fillId="2" borderId="71" xfId="0" applyFont="1" applyFill="1" applyBorder="1" applyAlignment="1">
      <alignment horizontal="center" vertical="center"/>
    </xf>
    <xf numFmtId="0" fontId="31" fillId="0" borderId="4" xfId="45" applyFont="1" applyBorder="1" applyAlignment="1">
      <alignment horizontal="center" vertical="center"/>
    </xf>
    <xf numFmtId="177" fontId="40" fillId="0" borderId="67" xfId="0" applyNumberFormat="1" applyFont="1" applyBorder="1" applyAlignment="1">
      <alignment horizontal="center" vertical="center"/>
    </xf>
    <xf numFmtId="177" fontId="40" fillId="0" borderId="19" xfId="0" applyNumberFormat="1" applyFont="1" applyBorder="1" applyAlignment="1">
      <alignment horizontal="center" vertical="center"/>
    </xf>
    <xf numFmtId="177" fontId="40" fillId="0" borderId="20" xfId="0" applyNumberFormat="1" applyFont="1" applyBorder="1" applyAlignment="1">
      <alignment horizontal="center" vertical="center"/>
    </xf>
    <xf numFmtId="0" fontId="42" fillId="36" borderId="92" xfId="0" applyFont="1" applyFill="1" applyBorder="1" applyAlignment="1">
      <alignment horizontal="center" vertical="center" wrapText="1"/>
    </xf>
    <xf numFmtId="0" fontId="42" fillId="36" borderId="93" xfId="0" applyFont="1" applyFill="1" applyBorder="1" applyAlignment="1">
      <alignment horizontal="center" vertical="center" wrapText="1"/>
    </xf>
    <xf numFmtId="0" fontId="42" fillId="36" borderId="94" xfId="0" applyFont="1" applyFill="1" applyBorder="1" applyAlignment="1">
      <alignment horizontal="center" vertical="center" wrapText="1"/>
    </xf>
    <xf numFmtId="0" fontId="26" fillId="35" borderId="83" xfId="0" applyFont="1" applyFill="1" applyBorder="1" applyAlignment="1">
      <alignment horizontal="center" vertical="center"/>
    </xf>
    <xf numFmtId="0" fontId="26" fillId="35" borderId="84" xfId="0" applyFont="1" applyFill="1" applyBorder="1" applyAlignment="1">
      <alignment horizontal="center" vertical="center"/>
    </xf>
    <xf numFmtId="0" fontId="26" fillId="35" borderId="14" xfId="0" applyFont="1" applyFill="1" applyBorder="1" applyAlignment="1">
      <alignment horizontal="center" vertical="center"/>
    </xf>
    <xf numFmtId="0" fontId="26" fillId="35" borderId="11" xfId="0" applyFont="1" applyFill="1" applyBorder="1" applyAlignment="1">
      <alignment horizontal="center" vertical="center"/>
    </xf>
    <xf numFmtId="0" fontId="26" fillId="35" borderId="10" xfId="0" applyFont="1" applyFill="1" applyBorder="1" applyAlignment="1">
      <alignment horizontal="center" vertical="center"/>
    </xf>
    <xf numFmtId="0" fontId="26" fillId="35" borderId="9" xfId="0" applyFont="1" applyFill="1" applyBorder="1" applyAlignment="1">
      <alignment horizontal="center" vertical="center"/>
    </xf>
    <xf numFmtId="0" fontId="34" fillId="3" borderId="7" xfId="0" applyFont="1" applyFill="1" applyBorder="1" applyAlignment="1">
      <alignment horizontal="center" vertical="center"/>
    </xf>
    <xf numFmtId="0" fontId="34" fillId="3" borderId="67" xfId="0" applyFont="1" applyFill="1" applyBorder="1" applyAlignment="1">
      <alignment horizontal="center" vertical="center"/>
    </xf>
    <xf numFmtId="0" fontId="36" fillId="3" borderId="37" xfId="0" applyFont="1" applyFill="1" applyBorder="1" applyAlignment="1">
      <alignment horizontal="center" vertical="center"/>
    </xf>
    <xf numFmtId="0" fontId="36" fillId="3" borderId="38" xfId="0" applyFont="1" applyFill="1" applyBorder="1" applyAlignment="1">
      <alignment horizontal="center" vertical="center"/>
    </xf>
    <xf numFmtId="0" fontId="36" fillId="3" borderId="42" xfId="0" applyFont="1" applyFill="1" applyBorder="1" applyAlignment="1">
      <alignment horizontal="center" vertical="center"/>
    </xf>
    <xf numFmtId="0" fontId="36" fillId="3" borderId="43" xfId="0" applyFont="1" applyFill="1" applyBorder="1" applyAlignment="1">
      <alignment horizontal="center" vertical="center"/>
    </xf>
    <xf numFmtId="0" fontId="38" fillId="3" borderId="2" xfId="0" applyFont="1" applyFill="1" applyBorder="1" applyAlignment="1" applyProtection="1">
      <alignment horizontal="center" vertical="center"/>
      <protection locked="0"/>
    </xf>
    <xf numFmtId="0" fontId="38" fillId="3" borderId="20" xfId="0" applyFont="1" applyFill="1" applyBorder="1" applyAlignment="1" applyProtection="1">
      <alignment horizontal="center" vertical="center"/>
      <protection locked="0"/>
    </xf>
    <xf numFmtId="0" fontId="27" fillId="2" borderId="15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/>
    </xf>
    <xf numFmtId="0" fontId="27" fillId="2" borderId="67" xfId="0" applyFont="1" applyFill="1" applyBorder="1" applyAlignment="1">
      <alignment horizontal="center" vertical="center"/>
    </xf>
    <xf numFmtId="0" fontId="27" fillId="2" borderId="80" xfId="0" applyFont="1" applyFill="1" applyBorder="1" applyAlignment="1">
      <alignment horizontal="center" vertical="center"/>
    </xf>
    <xf numFmtId="0" fontId="27" fillId="2" borderId="81" xfId="0" applyFont="1" applyFill="1" applyBorder="1" applyAlignment="1">
      <alignment horizontal="center" vertical="center"/>
    </xf>
    <xf numFmtId="0" fontId="27" fillId="2" borderId="82" xfId="0" applyFont="1" applyFill="1" applyBorder="1" applyAlignment="1">
      <alignment horizontal="center" vertical="center"/>
    </xf>
    <xf numFmtId="0" fontId="34" fillId="2" borderId="13" xfId="0" applyFont="1" applyFill="1" applyBorder="1" applyAlignment="1">
      <alignment horizontal="center" vertical="center"/>
    </xf>
    <xf numFmtId="0" fontId="34" fillId="2" borderId="17" xfId="0" applyFont="1" applyFill="1" applyBorder="1" applyAlignment="1">
      <alignment horizontal="center" vertical="center"/>
    </xf>
    <xf numFmtId="0" fontId="34" fillId="2" borderId="68" xfId="0" applyFont="1" applyFill="1" applyBorder="1" applyAlignment="1">
      <alignment horizontal="center" vertical="center"/>
    </xf>
    <xf numFmtId="0" fontId="38" fillId="3" borderId="79" xfId="0" applyFont="1" applyFill="1" applyBorder="1" applyAlignment="1" applyProtection="1">
      <alignment horizontal="center" vertical="center"/>
      <protection locked="0"/>
    </xf>
    <xf numFmtId="0" fontId="38" fillId="3" borderId="78" xfId="0" applyFont="1" applyFill="1" applyBorder="1" applyAlignment="1" applyProtection="1">
      <alignment horizontal="center" vertical="center"/>
      <protection locked="0"/>
    </xf>
    <xf numFmtId="0" fontId="27" fillId="2" borderId="30" xfId="0" applyFont="1" applyFill="1" applyBorder="1" applyAlignment="1">
      <alignment horizontal="center" vertical="center"/>
    </xf>
    <xf numFmtId="0" fontId="27" fillId="2" borderId="33" xfId="0" applyFont="1" applyFill="1" applyBorder="1" applyAlignment="1">
      <alignment horizontal="center" vertical="center"/>
    </xf>
    <xf numFmtId="0" fontId="27" fillId="2" borderId="31" xfId="0" applyFont="1" applyFill="1" applyBorder="1" applyAlignment="1">
      <alignment horizontal="center" vertical="center"/>
    </xf>
    <xf numFmtId="0" fontId="27" fillId="2" borderId="32" xfId="0" applyFont="1" applyFill="1" applyBorder="1" applyAlignment="1">
      <alignment horizontal="center" vertical="center"/>
    </xf>
    <xf numFmtId="0" fontId="27" fillId="2" borderId="34" xfId="0" applyFont="1" applyFill="1" applyBorder="1" applyAlignment="1">
      <alignment horizontal="center" vertical="center"/>
    </xf>
    <xf numFmtId="0" fontId="27" fillId="2" borderId="12" xfId="0" applyFont="1" applyFill="1" applyBorder="1" applyAlignment="1">
      <alignment horizontal="center" vertical="center"/>
    </xf>
    <xf numFmtId="0" fontId="34" fillId="2" borderId="30" xfId="0" applyFont="1" applyFill="1" applyBorder="1" applyAlignment="1">
      <alignment horizontal="center" vertical="center"/>
    </xf>
    <xf numFmtId="0" fontId="34" fillId="2" borderId="33" xfId="0" applyFont="1" applyFill="1" applyBorder="1" applyAlignment="1">
      <alignment horizontal="center" vertical="center"/>
    </xf>
    <xf numFmtId="0" fontId="34" fillId="2" borderId="31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3" borderId="4" xfId="0" applyFont="1" applyFill="1" applyBorder="1" applyAlignment="1">
      <alignment horizontal="center" vertical="center"/>
    </xf>
    <xf numFmtId="0" fontId="32" fillId="3" borderId="19" xfId="0" applyFont="1" applyFill="1" applyBorder="1" applyAlignment="1">
      <alignment horizontal="center" vertical="center"/>
    </xf>
    <xf numFmtId="0" fontId="32" fillId="3" borderId="87" xfId="0" applyFont="1" applyFill="1" applyBorder="1" applyAlignment="1">
      <alignment horizontal="center" vertical="center"/>
    </xf>
    <xf numFmtId="0" fontId="32" fillId="3" borderId="88" xfId="0" applyFont="1" applyFill="1" applyBorder="1" applyAlignment="1">
      <alignment horizontal="center" vertical="center"/>
    </xf>
    <xf numFmtId="0" fontId="32" fillId="3" borderId="90" xfId="0" applyFont="1" applyFill="1" applyBorder="1" applyAlignment="1">
      <alignment horizontal="center" vertical="center"/>
    </xf>
    <xf numFmtId="0" fontId="32" fillId="3" borderId="91" xfId="0" applyFont="1" applyFill="1" applyBorder="1" applyAlignment="1">
      <alignment horizontal="center" vertical="center"/>
    </xf>
    <xf numFmtId="0" fontId="32" fillId="3" borderId="50" xfId="0" applyFont="1" applyFill="1" applyBorder="1" applyAlignment="1">
      <alignment horizontal="center" vertical="center"/>
    </xf>
    <xf numFmtId="0" fontId="32" fillId="3" borderId="51" xfId="0" applyFont="1" applyFill="1" applyBorder="1" applyAlignment="1">
      <alignment horizontal="center" vertical="center"/>
    </xf>
    <xf numFmtId="0" fontId="32" fillId="3" borderId="54" xfId="0" applyFont="1" applyFill="1" applyBorder="1" applyAlignment="1">
      <alignment horizontal="center" vertical="center"/>
    </xf>
    <xf numFmtId="0" fontId="32" fillId="3" borderId="55" xfId="0" applyFont="1" applyFill="1" applyBorder="1" applyAlignment="1">
      <alignment horizontal="center" vertical="center"/>
    </xf>
    <xf numFmtId="0" fontId="45" fillId="3" borderId="53" xfId="0" applyFont="1" applyFill="1" applyBorder="1" applyAlignment="1">
      <alignment horizontal="center" vertical="center"/>
    </xf>
    <xf numFmtId="3" fontId="45" fillId="3" borderId="14" xfId="0" applyNumberFormat="1" applyFont="1" applyFill="1" applyBorder="1" applyAlignment="1">
      <alignment horizontal="center" vertical="center"/>
    </xf>
    <xf numFmtId="0" fontId="45" fillId="3" borderId="35" xfId="0" applyFont="1" applyFill="1" applyBorder="1" applyAlignment="1">
      <alignment horizontal="center" vertical="center"/>
    </xf>
    <xf numFmtId="177" fontId="40" fillId="3" borderId="67" xfId="0" applyNumberFormat="1" applyFont="1" applyFill="1" applyBorder="1" applyAlignment="1">
      <alignment horizontal="center" vertical="center"/>
    </xf>
    <xf numFmtId="176" fontId="43" fillId="3" borderId="47" xfId="1" applyNumberFormat="1" applyFont="1" applyFill="1" applyBorder="1" applyAlignment="1">
      <alignment horizontal="center" vertical="center"/>
    </xf>
    <xf numFmtId="10" fontId="43" fillId="3" borderId="7" xfId="51" applyNumberFormat="1" applyFont="1" applyFill="1" applyBorder="1" applyAlignment="1">
      <alignment horizontal="center" vertical="center"/>
    </xf>
    <xf numFmtId="176" fontId="40" fillId="3" borderId="7" xfId="0" applyNumberFormat="1" applyFont="1" applyFill="1" applyBorder="1" applyAlignment="1">
      <alignment horizontal="center" vertical="center"/>
    </xf>
    <xf numFmtId="10" fontId="43" fillId="3" borderId="67" xfId="51" applyNumberFormat="1" applyFont="1" applyFill="1" applyBorder="1" applyAlignment="1">
      <alignment horizontal="center" vertical="center"/>
    </xf>
    <xf numFmtId="0" fontId="31" fillId="3" borderId="4" xfId="45" applyFont="1" applyFill="1" applyBorder="1" applyAlignment="1">
      <alignment horizontal="center" vertical="center"/>
    </xf>
    <xf numFmtId="177" fontId="40" fillId="3" borderId="19" xfId="0" applyNumberFormat="1" applyFont="1" applyFill="1" applyBorder="1" applyAlignment="1">
      <alignment horizontal="center" vertical="center"/>
    </xf>
    <xf numFmtId="176" fontId="43" fillId="3" borderId="76" xfId="1" applyNumberFormat="1" applyFont="1" applyFill="1" applyBorder="1" applyAlignment="1">
      <alignment horizontal="center" vertical="center"/>
    </xf>
    <xf numFmtId="10" fontId="43" fillId="3" borderId="4" xfId="51" applyNumberFormat="1" applyFont="1" applyFill="1" applyBorder="1" applyAlignment="1">
      <alignment horizontal="center" vertical="center"/>
    </xf>
    <xf numFmtId="10" fontId="43" fillId="3" borderId="19" xfId="51" applyNumberFormat="1" applyFont="1" applyFill="1" applyBorder="1" applyAlignment="1">
      <alignment horizontal="center" vertical="center"/>
    </xf>
    <xf numFmtId="177" fontId="40" fillId="3" borderId="20" xfId="0" applyNumberFormat="1" applyFont="1" applyFill="1" applyBorder="1" applyAlignment="1">
      <alignment horizontal="center" vertical="center"/>
    </xf>
    <xf numFmtId="176" fontId="43" fillId="3" borderId="75" xfId="1" applyNumberFormat="1" applyFont="1" applyFill="1" applyBorder="1" applyAlignment="1">
      <alignment horizontal="center" vertical="center"/>
    </xf>
    <xf numFmtId="10" fontId="43" fillId="3" borderId="2" xfId="51" applyNumberFormat="1" applyFont="1" applyFill="1" applyBorder="1" applyAlignment="1">
      <alignment horizontal="center" vertical="center"/>
    </xf>
    <xf numFmtId="10" fontId="43" fillId="3" borderId="20" xfId="51" applyNumberFormat="1" applyFont="1" applyFill="1" applyBorder="1" applyAlignment="1">
      <alignment horizontal="center" vertical="center"/>
    </xf>
    <xf numFmtId="0" fontId="32" fillId="3" borderId="8" xfId="0" applyFont="1" applyFill="1" applyBorder="1" applyAlignment="1">
      <alignment horizontal="center" vertical="center"/>
    </xf>
    <xf numFmtId="178" fontId="32" fillId="3" borderId="18" xfId="0" applyNumberFormat="1" applyFont="1" applyFill="1" applyBorder="1" applyAlignment="1">
      <alignment horizontal="center" vertical="center"/>
    </xf>
    <xf numFmtId="176" fontId="3" fillId="3" borderId="45" xfId="1" applyNumberFormat="1" applyFont="1" applyFill="1" applyBorder="1" applyAlignment="1">
      <alignment horizontal="center" vertical="center"/>
    </xf>
    <xf numFmtId="10" fontId="3" fillId="3" borderId="5" xfId="51" applyNumberFormat="1" applyFont="1" applyFill="1" applyBorder="1" applyAlignment="1">
      <alignment horizontal="center" vertical="center"/>
    </xf>
    <xf numFmtId="176" fontId="0" fillId="3" borderId="5" xfId="0" applyNumberFormat="1" applyFill="1" applyBorder="1" applyAlignment="1">
      <alignment horizontal="center" vertical="center"/>
    </xf>
    <xf numFmtId="10" fontId="3" fillId="3" borderId="18" xfId="51" applyNumberFormat="1" applyFont="1" applyFill="1" applyBorder="1" applyAlignment="1">
      <alignment horizontal="center" vertical="center"/>
    </xf>
    <xf numFmtId="0" fontId="32" fillId="3" borderId="6" xfId="0" applyFont="1" applyFill="1" applyBorder="1" applyAlignment="1">
      <alignment horizontal="center" vertical="center"/>
    </xf>
    <xf numFmtId="178" fontId="32" fillId="3" borderId="19" xfId="0" applyNumberFormat="1" applyFont="1" applyFill="1" applyBorder="1" applyAlignment="1">
      <alignment horizontal="center" vertical="center"/>
    </xf>
    <xf numFmtId="176" fontId="3" fillId="3" borderId="76" xfId="1" applyNumberFormat="1" applyFont="1" applyFill="1" applyBorder="1" applyAlignment="1">
      <alignment horizontal="center" vertical="center"/>
    </xf>
    <xf numFmtId="10" fontId="3" fillId="3" borderId="4" xfId="51" applyNumberFormat="1" applyFont="1" applyFill="1" applyBorder="1" applyAlignment="1">
      <alignment horizontal="center" vertical="center"/>
    </xf>
    <xf numFmtId="176" fontId="0" fillId="3" borderId="4" xfId="0" applyNumberFormat="1" applyFill="1" applyBorder="1" applyAlignment="1">
      <alignment horizontal="center" vertical="center"/>
    </xf>
    <xf numFmtId="10" fontId="3" fillId="3" borderId="19" xfId="51" applyNumberFormat="1" applyFont="1" applyFill="1" applyBorder="1" applyAlignment="1">
      <alignment horizontal="center" vertical="center"/>
    </xf>
    <xf numFmtId="0" fontId="32" fillId="3" borderId="3" xfId="0" applyFont="1" applyFill="1" applyBorder="1" applyAlignment="1">
      <alignment horizontal="center" vertical="center"/>
    </xf>
    <xf numFmtId="0" fontId="32" fillId="3" borderId="13" xfId="0" applyFont="1" applyFill="1" applyBorder="1" applyAlignment="1">
      <alignment horizontal="center" vertical="center"/>
    </xf>
    <xf numFmtId="0" fontId="32" fillId="3" borderId="17" xfId="0" applyFont="1" applyFill="1" applyBorder="1" applyAlignment="1">
      <alignment horizontal="center" vertical="center"/>
    </xf>
    <xf numFmtId="176" fontId="3" fillId="3" borderId="75" xfId="1" applyNumberFormat="1" applyFont="1" applyFill="1" applyBorder="1" applyAlignment="1">
      <alignment horizontal="center" vertical="center"/>
    </xf>
    <xf numFmtId="10" fontId="3" fillId="3" borderId="2" xfId="51" applyNumberFormat="1" applyFont="1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 vertical="center"/>
    </xf>
    <xf numFmtId="10" fontId="3" fillId="3" borderId="20" xfId="51" applyNumberFormat="1" applyFont="1" applyFill="1" applyBorder="1" applyAlignment="1">
      <alignment horizontal="center" vertical="center"/>
    </xf>
    <xf numFmtId="176" fontId="3" fillId="3" borderId="5" xfId="1" applyNumberFormat="1" applyFont="1" applyFill="1" applyBorder="1" applyAlignment="1">
      <alignment horizontal="center" vertical="center"/>
    </xf>
    <xf numFmtId="176" fontId="3" fillId="3" borderId="4" xfId="1" applyNumberFormat="1" applyFont="1" applyFill="1" applyBorder="1" applyAlignment="1">
      <alignment horizontal="center" vertical="center"/>
    </xf>
    <xf numFmtId="0" fontId="32" fillId="3" borderId="39" xfId="0" applyFont="1" applyFill="1" applyBorder="1" applyAlignment="1">
      <alignment horizontal="center" vertical="center"/>
    </xf>
    <xf numFmtId="0" fontId="32" fillId="3" borderId="48" xfId="0" applyFont="1" applyFill="1" applyBorder="1" applyAlignment="1">
      <alignment horizontal="center" vertical="center"/>
    </xf>
    <xf numFmtId="176" fontId="3" fillId="3" borderId="44" xfId="1" applyNumberFormat="1" applyFont="1" applyFill="1" applyBorder="1" applyAlignment="1">
      <alignment horizontal="center" vertical="center"/>
    </xf>
    <xf numFmtId="10" fontId="3" fillId="3" borderId="48" xfId="51" applyNumberFormat="1" applyFont="1" applyFill="1" applyBorder="1" applyAlignment="1">
      <alignment horizontal="center" vertical="center"/>
    </xf>
    <xf numFmtId="176" fontId="0" fillId="3" borderId="48" xfId="0" applyNumberFormat="1" applyFill="1" applyBorder="1" applyAlignment="1">
      <alignment horizontal="center" vertical="center"/>
    </xf>
    <xf numFmtId="10" fontId="3" fillId="3" borderId="40" xfId="51" applyNumberFormat="1" applyFont="1" applyFill="1" applyBorder="1" applyAlignment="1">
      <alignment horizontal="center" vertical="center"/>
    </xf>
    <xf numFmtId="0" fontId="32" fillId="3" borderId="41" xfId="0" applyFont="1" applyFill="1" applyBorder="1" applyAlignment="1">
      <alignment horizontal="center" vertical="center"/>
    </xf>
    <xf numFmtId="0" fontId="32" fillId="3" borderId="42" xfId="0" applyFont="1" applyFill="1" applyBorder="1" applyAlignment="1">
      <alignment horizontal="center" vertical="center"/>
    </xf>
    <xf numFmtId="176" fontId="3" fillId="3" borderId="58" xfId="1" applyNumberFormat="1" applyFont="1" applyFill="1" applyBorder="1" applyAlignment="1">
      <alignment horizontal="center" vertical="center"/>
    </xf>
    <xf numFmtId="10" fontId="3" fillId="3" borderId="42" xfId="51" applyNumberFormat="1" applyFont="1" applyFill="1" applyBorder="1" applyAlignment="1">
      <alignment horizontal="center" vertical="center"/>
    </xf>
    <xf numFmtId="10" fontId="3" fillId="3" borderId="43" xfId="51" applyNumberFormat="1" applyFont="1" applyFill="1" applyBorder="1" applyAlignment="1">
      <alignment horizontal="center" vertical="center"/>
    </xf>
  </cellXfs>
  <cellStyles count="54">
    <cellStyle name="20% - 강조색1" xfId="17" builtinId="30" customBuiltin="1"/>
    <cellStyle name="20% - 강조색2" xfId="20" builtinId="34" customBuiltin="1"/>
    <cellStyle name="20% - 강조색3" xfId="23" builtinId="38" customBuiltin="1"/>
    <cellStyle name="20% - 강조색4" xfId="26" builtinId="42" customBuiltin="1"/>
    <cellStyle name="20% - 강조색5" xfId="29" builtinId="46" customBuiltin="1"/>
    <cellStyle name="20% - 강조색6" xfId="32" builtinId="50" customBuiltin="1"/>
    <cellStyle name="40% - 강조색1" xfId="18" builtinId="31" customBuiltin="1"/>
    <cellStyle name="40% - 강조색2" xfId="21" builtinId="35" customBuiltin="1"/>
    <cellStyle name="40% - 강조색3" xfId="24" builtinId="39" customBuiltin="1"/>
    <cellStyle name="40% - 강조색4" xfId="27" builtinId="43" customBuiltin="1"/>
    <cellStyle name="40% - 강조색5" xfId="30" builtinId="47" customBuiltin="1"/>
    <cellStyle name="40% - 강조색6" xfId="33" builtinId="51" customBuiltin="1"/>
    <cellStyle name="60% - 강조색1 2" xfId="37" xr:uid="{00000000-0005-0000-0000-000032000000}"/>
    <cellStyle name="60% - 강조색2 2" xfId="38" xr:uid="{00000000-0005-0000-0000-000033000000}"/>
    <cellStyle name="60% - 강조색3 2" xfId="39" xr:uid="{00000000-0005-0000-0000-000034000000}"/>
    <cellStyle name="60% - 강조색4 2" xfId="40" xr:uid="{00000000-0005-0000-0000-000035000000}"/>
    <cellStyle name="60% - 강조색5 2" xfId="41" xr:uid="{00000000-0005-0000-0000-000036000000}"/>
    <cellStyle name="60% - 강조색6 2" xfId="42" xr:uid="{00000000-0005-0000-0000-000037000000}"/>
    <cellStyle name="강조색1" xfId="16" builtinId="29" customBuiltin="1"/>
    <cellStyle name="강조색2" xfId="19" builtinId="33" customBuiltin="1"/>
    <cellStyle name="강조색3" xfId="22" builtinId="37" customBuiltin="1"/>
    <cellStyle name="강조색4" xfId="25" builtinId="41" customBuiltin="1"/>
    <cellStyle name="강조색5" xfId="28" builtinId="45" customBuiltin="1"/>
    <cellStyle name="강조색6" xfId="31" builtinId="49" customBuiltin="1"/>
    <cellStyle name="경고문" xfId="13" builtinId="11" customBuiltin="1"/>
    <cellStyle name="계산" xfId="10" builtinId="22" customBuiltin="1"/>
    <cellStyle name="나쁨" xfId="7" builtinId="27" customBuiltin="1"/>
    <cellStyle name="메모 2" xfId="44" xr:uid="{00000000-0005-0000-0000-00001B000000}"/>
    <cellStyle name="백분율" xfId="51" builtinId="5"/>
    <cellStyle name="보통 2" xfId="36" xr:uid="{00000000-0005-0000-0000-000039000000}"/>
    <cellStyle name="설명 텍스트" xfId="14" builtinId="53" customBuiltin="1"/>
    <cellStyle name="셀 확인" xfId="12" builtinId="23" customBuiltin="1"/>
    <cellStyle name="쉼표 [0] 2" xfId="52" xr:uid="{6E352231-5B6B-45B8-BB24-AC2C254C787A}"/>
    <cellStyle name="쉼표 [0] 3" xfId="53" xr:uid="{427C20E4-B500-4572-BED3-237477450C23}"/>
    <cellStyle name="연결된 셀" xfId="11" builtinId="24" customBuiltin="1"/>
    <cellStyle name="열어 본 하이퍼링크 2" xfId="47" xr:uid="{00000000-0005-0000-0000-000020000000}"/>
    <cellStyle name="요약" xfId="15" builtinId="25" customBuiltin="1"/>
    <cellStyle name="입력" xfId="8" builtinId="20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제목 5" xfId="35" xr:uid="{00000000-0005-0000-0000-00003B000000}"/>
    <cellStyle name="좋음" xfId="6" builtinId="26" customBuiltin="1"/>
    <cellStyle name="출력" xfId="9" builtinId="21" customBuiltin="1"/>
    <cellStyle name="표준" xfId="0" builtinId="0"/>
    <cellStyle name="표준 2" xfId="34" xr:uid="{00000000-0005-0000-0000-00002B000000}"/>
    <cellStyle name="표준 3" xfId="45" xr:uid="{00000000-0005-0000-0000-00002C000000}"/>
    <cellStyle name="표준 3 2" xfId="49" xr:uid="{00000000-0005-0000-0000-00002D000000}"/>
    <cellStyle name="표준 4" xfId="1" xr:uid="{2FF9B68B-8794-4F1F-9B6D-29886EAF3713}"/>
    <cellStyle name="표준 4 2" xfId="43" xr:uid="{00000000-0005-0000-0000-00002E000000}"/>
    <cellStyle name="표준 4 3" xfId="50" xr:uid="{7DE1655F-D382-4187-A654-AE792D843963}"/>
    <cellStyle name="표준 5" xfId="48" xr:uid="{00000000-0005-0000-0000-00002F000000}"/>
    <cellStyle name="하이퍼링크 2" xfId="46" xr:uid="{00000000-0005-0000-0000-000030000000}"/>
  </cellStyles>
  <dxfs count="5"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FF99"/>
      <color rgb="FFCCFFCC"/>
      <color rgb="FF0000FF"/>
      <color rgb="FF00CCFF"/>
      <color rgb="FFFF00FF"/>
      <color rgb="FF99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</xdr:row>
      <xdr:rowOff>0</xdr:rowOff>
    </xdr:from>
    <xdr:ext cx="8647200" cy="1602362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FEE7D625-7829-465B-89F2-8C9E53087CB6}"/>
            </a:ext>
          </a:extLst>
        </xdr:cNvPr>
        <xdr:cNvSpPr txBox="1"/>
      </xdr:nvSpPr>
      <xdr:spPr>
        <a:xfrm>
          <a:off x="844176" y="4078941"/>
          <a:ext cx="8647200" cy="1602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en-US" altLang="ko-KR" sz="960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Crux</a:t>
          </a:r>
          <a:r>
            <a:rPr lang="en-US" altLang="ko-KR" sz="9600" baseline="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 Table</a:t>
          </a:r>
          <a:endParaRPr lang="ko-KR" altLang="en-US" sz="9600">
            <a:solidFill>
              <a:schemeClr val="tx1">
                <a:alpha val="12000"/>
              </a:schemeClr>
            </a:solidFill>
            <a:latin typeface="HY견고딕" panose="02030600000101010101" pitchFamily="18" charset="-127"/>
            <a:ea typeface="HY견고딕" panose="02030600000101010101" pitchFamily="18" charset="-127"/>
          </a:endParaRPr>
        </a:p>
      </xdr:txBody>
    </xdr:sp>
    <xdr:clientData/>
  </xdr:oneCellAnchor>
  <xdr:oneCellAnchor>
    <xdr:from>
      <xdr:col>1</xdr:col>
      <xdr:colOff>0</xdr:colOff>
      <xdr:row>33</xdr:row>
      <xdr:rowOff>0</xdr:rowOff>
    </xdr:from>
    <xdr:ext cx="8647200" cy="1602362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7489A53C-A863-4EB5-ADF3-720C510A5832}"/>
            </a:ext>
          </a:extLst>
        </xdr:cNvPr>
        <xdr:cNvSpPr txBox="1"/>
      </xdr:nvSpPr>
      <xdr:spPr>
        <a:xfrm>
          <a:off x="844176" y="10503647"/>
          <a:ext cx="8647200" cy="1602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en-US" altLang="ko-KR" sz="960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Crux</a:t>
          </a:r>
          <a:r>
            <a:rPr lang="en-US" altLang="ko-KR" sz="9600" baseline="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 Table</a:t>
          </a:r>
          <a:endParaRPr lang="ko-KR" altLang="en-US" sz="9600">
            <a:solidFill>
              <a:schemeClr val="tx1">
                <a:alpha val="12000"/>
              </a:schemeClr>
            </a:solidFill>
            <a:latin typeface="HY견고딕" panose="02030600000101010101" pitchFamily="18" charset="-127"/>
            <a:ea typeface="HY견고딕" panose="02030600000101010101" pitchFamily="18" charset="-127"/>
          </a:endParaRPr>
        </a:p>
      </xdr:txBody>
    </xdr:sp>
    <xdr:clientData/>
  </xdr:oneCellAnchor>
  <xdr:oneCellAnchor>
    <xdr:from>
      <xdr:col>1</xdr:col>
      <xdr:colOff>0</xdr:colOff>
      <xdr:row>53</xdr:row>
      <xdr:rowOff>0</xdr:rowOff>
    </xdr:from>
    <xdr:ext cx="8647200" cy="1602362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B4D563CD-858E-44AD-BDE0-A158F4B860A1}"/>
            </a:ext>
          </a:extLst>
        </xdr:cNvPr>
        <xdr:cNvSpPr txBox="1"/>
      </xdr:nvSpPr>
      <xdr:spPr>
        <a:xfrm>
          <a:off x="844176" y="16928353"/>
          <a:ext cx="8647200" cy="1602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en-US" altLang="ko-KR" sz="960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Crux</a:t>
          </a:r>
          <a:r>
            <a:rPr lang="en-US" altLang="ko-KR" sz="9600" baseline="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 Table</a:t>
          </a:r>
          <a:endParaRPr lang="ko-KR" altLang="en-US" sz="9600">
            <a:solidFill>
              <a:schemeClr val="tx1">
                <a:alpha val="12000"/>
              </a:schemeClr>
            </a:solidFill>
            <a:latin typeface="HY견고딕" panose="02030600000101010101" pitchFamily="18" charset="-127"/>
            <a:ea typeface="HY견고딕" panose="02030600000101010101" pitchFamily="18" charset="-127"/>
          </a:endParaRPr>
        </a:p>
      </xdr:txBody>
    </xdr:sp>
    <xdr:clientData/>
  </xdr:oneCellAnchor>
  <xdr:oneCellAnchor>
    <xdr:from>
      <xdr:col>1</xdr:col>
      <xdr:colOff>0</xdr:colOff>
      <xdr:row>73</xdr:row>
      <xdr:rowOff>0</xdr:rowOff>
    </xdr:from>
    <xdr:ext cx="8647200" cy="1602362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7039D731-0639-4295-8A04-E83B6EF3B44E}"/>
            </a:ext>
          </a:extLst>
        </xdr:cNvPr>
        <xdr:cNvSpPr txBox="1"/>
      </xdr:nvSpPr>
      <xdr:spPr>
        <a:xfrm>
          <a:off x="844176" y="23353059"/>
          <a:ext cx="8647200" cy="1602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en-US" altLang="ko-KR" sz="960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Crux</a:t>
          </a:r>
          <a:r>
            <a:rPr lang="en-US" altLang="ko-KR" sz="9600" baseline="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 Table</a:t>
          </a:r>
          <a:endParaRPr lang="ko-KR" altLang="en-US" sz="9600">
            <a:solidFill>
              <a:schemeClr val="tx1">
                <a:alpha val="12000"/>
              </a:schemeClr>
            </a:solidFill>
            <a:latin typeface="HY견고딕" panose="02030600000101010101" pitchFamily="18" charset="-127"/>
            <a:ea typeface="HY견고딕" panose="02030600000101010101" pitchFamily="18" charset="-127"/>
          </a:endParaRPr>
        </a:p>
      </xdr:txBody>
    </xdr:sp>
    <xdr:clientData/>
  </xdr:oneCellAnchor>
  <xdr:oneCellAnchor>
    <xdr:from>
      <xdr:col>1</xdr:col>
      <xdr:colOff>0</xdr:colOff>
      <xdr:row>93</xdr:row>
      <xdr:rowOff>0</xdr:rowOff>
    </xdr:from>
    <xdr:ext cx="8647200" cy="1602362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7AE7C109-1AA8-4C76-B486-F40E88CCEB91}"/>
            </a:ext>
          </a:extLst>
        </xdr:cNvPr>
        <xdr:cNvSpPr txBox="1"/>
      </xdr:nvSpPr>
      <xdr:spPr>
        <a:xfrm>
          <a:off x="844176" y="29777765"/>
          <a:ext cx="8647200" cy="1602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en-US" altLang="ko-KR" sz="960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Crux</a:t>
          </a:r>
          <a:r>
            <a:rPr lang="en-US" altLang="ko-KR" sz="9600" baseline="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 Table</a:t>
          </a:r>
          <a:endParaRPr lang="ko-KR" altLang="en-US" sz="9600">
            <a:solidFill>
              <a:schemeClr val="tx1">
                <a:alpha val="12000"/>
              </a:schemeClr>
            </a:solidFill>
            <a:latin typeface="HY견고딕" panose="02030600000101010101" pitchFamily="18" charset="-127"/>
            <a:ea typeface="HY견고딕" panose="02030600000101010101" pitchFamily="18" charset="-127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</xdr:row>
      <xdr:rowOff>0</xdr:rowOff>
    </xdr:from>
    <xdr:ext cx="8647200" cy="160236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17900B4-1B68-4CA1-8B70-C868B91534BC}"/>
            </a:ext>
          </a:extLst>
        </xdr:cNvPr>
        <xdr:cNvSpPr txBox="1"/>
      </xdr:nvSpPr>
      <xdr:spPr>
        <a:xfrm>
          <a:off x="657412" y="4078941"/>
          <a:ext cx="8647200" cy="1602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en-US" altLang="ko-KR" sz="960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Crux</a:t>
          </a:r>
          <a:r>
            <a:rPr lang="en-US" altLang="ko-KR" sz="9600" baseline="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 Table</a:t>
          </a:r>
          <a:endParaRPr lang="ko-KR" altLang="en-US" sz="9600">
            <a:solidFill>
              <a:schemeClr val="tx1">
                <a:alpha val="12000"/>
              </a:schemeClr>
            </a:solidFill>
            <a:latin typeface="HY견고딕" panose="02030600000101010101" pitchFamily="18" charset="-127"/>
            <a:ea typeface="HY견고딕" panose="02030600000101010101" pitchFamily="18" charset="-127"/>
          </a:endParaRPr>
        </a:p>
      </xdr:txBody>
    </xdr:sp>
    <xdr:clientData/>
  </xdr:oneCellAnchor>
  <xdr:oneCellAnchor>
    <xdr:from>
      <xdr:col>1</xdr:col>
      <xdr:colOff>0</xdr:colOff>
      <xdr:row>33</xdr:row>
      <xdr:rowOff>0</xdr:rowOff>
    </xdr:from>
    <xdr:ext cx="8647200" cy="160236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95BA987-9F9E-4FE9-83C0-520B148B91ED}"/>
            </a:ext>
          </a:extLst>
        </xdr:cNvPr>
        <xdr:cNvSpPr txBox="1"/>
      </xdr:nvSpPr>
      <xdr:spPr>
        <a:xfrm>
          <a:off x="657412" y="10503647"/>
          <a:ext cx="8647200" cy="1602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en-US" altLang="ko-KR" sz="960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Crux</a:t>
          </a:r>
          <a:r>
            <a:rPr lang="en-US" altLang="ko-KR" sz="9600" baseline="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 Table</a:t>
          </a:r>
          <a:endParaRPr lang="ko-KR" altLang="en-US" sz="9600">
            <a:solidFill>
              <a:schemeClr val="tx1">
                <a:alpha val="12000"/>
              </a:schemeClr>
            </a:solidFill>
            <a:latin typeface="HY견고딕" panose="02030600000101010101" pitchFamily="18" charset="-127"/>
            <a:ea typeface="HY견고딕" panose="02030600000101010101" pitchFamily="18" charset="-127"/>
          </a:endParaRPr>
        </a:p>
      </xdr:txBody>
    </xdr:sp>
    <xdr:clientData/>
  </xdr:oneCellAnchor>
  <xdr:oneCellAnchor>
    <xdr:from>
      <xdr:col>1</xdr:col>
      <xdr:colOff>0</xdr:colOff>
      <xdr:row>53</xdr:row>
      <xdr:rowOff>0</xdr:rowOff>
    </xdr:from>
    <xdr:ext cx="8647200" cy="160236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6E692E3-8840-4795-AA59-A1CDD16F6648}"/>
            </a:ext>
          </a:extLst>
        </xdr:cNvPr>
        <xdr:cNvSpPr txBox="1"/>
      </xdr:nvSpPr>
      <xdr:spPr>
        <a:xfrm>
          <a:off x="657412" y="16928353"/>
          <a:ext cx="8647200" cy="1602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en-US" altLang="ko-KR" sz="960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Crux</a:t>
          </a:r>
          <a:r>
            <a:rPr lang="en-US" altLang="ko-KR" sz="9600" baseline="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 Table</a:t>
          </a:r>
          <a:endParaRPr lang="ko-KR" altLang="en-US" sz="9600">
            <a:solidFill>
              <a:schemeClr val="tx1">
                <a:alpha val="12000"/>
              </a:schemeClr>
            </a:solidFill>
            <a:latin typeface="HY견고딕" panose="02030600000101010101" pitchFamily="18" charset="-127"/>
            <a:ea typeface="HY견고딕" panose="02030600000101010101" pitchFamily="18" charset="-127"/>
          </a:endParaRPr>
        </a:p>
      </xdr:txBody>
    </xdr:sp>
    <xdr:clientData/>
  </xdr:oneCellAnchor>
  <xdr:oneCellAnchor>
    <xdr:from>
      <xdr:col>1</xdr:col>
      <xdr:colOff>0</xdr:colOff>
      <xdr:row>73</xdr:row>
      <xdr:rowOff>0</xdr:rowOff>
    </xdr:from>
    <xdr:ext cx="8647200" cy="1602362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D84FAC0A-CF22-4E5D-BF5C-BC3213E24CD7}"/>
            </a:ext>
          </a:extLst>
        </xdr:cNvPr>
        <xdr:cNvSpPr txBox="1"/>
      </xdr:nvSpPr>
      <xdr:spPr>
        <a:xfrm>
          <a:off x="657412" y="23353059"/>
          <a:ext cx="8647200" cy="1602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en-US" altLang="ko-KR" sz="960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Crux</a:t>
          </a:r>
          <a:r>
            <a:rPr lang="en-US" altLang="ko-KR" sz="9600" baseline="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 Table</a:t>
          </a:r>
          <a:endParaRPr lang="ko-KR" altLang="en-US" sz="9600">
            <a:solidFill>
              <a:schemeClr val="tx1">
                <a:alpha val="12000"/>
              </a:schemeClr>
            </a:solidFill>
            <a:latin typeface="HY견고딕" panose="02030600000101010101" pitchFamily="18" charset="-127"/>
            <a:ea typeface="HY견고딕" panose="02030600000101010101" pitchFamily="18" charset="-127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3C3CE-17EB-47DF-B598-C7487F2B56E7}">
  <sheetPr>
    <pageSetUpPr fitToPage="1"/>
  </sheetPr>
  <dimension ref="B2:K116"/>
  <sheetViews>
    <sheetView zoomScale="85" zoomScaleNormal="85" workbookViewId="0">
      <selection activeCell="D23" sqref="D23"/>
    </sheetView>
  </sheetViews>
  <sheetFormatPr defaultRowHeight="17"/>
  <sheetData>
    <row r="2" spans="2:11" ht="17.5" thickBot="1"/>
    <row r="3" spans="2:11" ht="17.5" thickBot="1">
      <c r="B3" s="146" t="s">
        <v>56</v>
      </c>
      <c r="C3" s="147"/>
      <c r="D3" s="147"/>
      <c r="E3" s="147"/>
      <c r="F3" s="148"/>
      <c r="G3" s="146" t="s">
        <v>57</v>
      </c>
      <c r="H3" s="147"/>
      <c r="I3" s="147"/>
      <c r="J3" s="147"/>
      <c r="K3" s="148"/>
    </row>
    <row r="4" spans="2:11">
      <c r="B4" s="80" t="s">
        <v>8</v>
      </c>
      <c r="C4" s="81" t="s">
        <v>58</v>
      </c>
      <c r="D4" s="81" t="s">
        <v>59</v>
      </c>
      <c r="E4" s="82" t="s">
        <v>60</v>
      </c>
      <c r="F4" s="83" t="s">
        <v>61</v>
      </c>
      <c r="G4" s="80" t="s">
        <v>8</v>
      </c>
      <c r="H4" s="82" t="s">
        <v>58</v>
      </c>
      <c r="I4" s="82" t="s">
        <v>59</v>
      </c>
      <c r="J4" s="82" t="s">
        <v>60</v>
      </c>
      <c r="K4" s="84" t="s">
        <v>61</v>
      </c>
    </row>
    <row r="5" spans="2:11">
      <c r="B5" s="135">
        <v>146</v>
      </c>
      <c r="C5" s="136">
        <v>152</v>
      </c>
      <c r="D5" s="136">
        <v>181</v>
      </c>
      <c r="E5" s="136">
        <v>334</v>
      </c>
      <c r="F5" s="136">
        <v>334</v>
      </c>
      <c r="G5" s="135">
        <v>159</v>
      </c>
      <c r="H5" s="136">
        <v>272</v>
      </c>
      <c r="I5" s="136">
        <v>61</v>
      </c>
      <c r="J5" s="136">
        <v>334</v>
      </c>
      <c r="K5" s="136">
        <v>334</v>
      </c>
    </row>
    <row r="6" spans="2:11">
      <c r="B6" s="135">
        <v>144</v>
      </c>
      <c r="C6" s="136">
        <v>46</v>
      </c>
      <c r="D6" s="136">
        <v>38</v>
      </c>
      <c r="E6" s="136">
        <v>84</v>
      </c>
      <c r="F6" s="136">
        <v>418</v>
      </c>
      <c r="G6" s="135">
        <v>157</v>
      </c>
      <c r="H6" s="136">
        <v>3</v>
      </c>
      <c r="I6" s="136">
        <v>0</v>
      </c>
      <c r="J6" s="136">
        <v>3</v>
      </c>
      <c r="K6" s="136">
        <v>337</v>
      </c>
    </row>
    <row r="7" spans="2:11">
      <c r="B7" s="135">
        <v>143</v>
      </c>
      <c r="C7" s="136">
        <v>343</v>
      </c>
      <c r="D7" s="136">
        <v>308</v>
      </c>
      <c r="E7" s="136">
        <v>651</v>
      </c>
      <c r="F7" s="136">
        <v>1069</v>
      </c>
      <c r="G7" s="135">
        <v>156</v>
      </c>
      <c r="H7" s="136">
        <v>55</v>
      </c>
      <c r="I7" s="136">
        <v>8</v>
      </c>
      <c r="J7" s="136">
        <v>63</v>
      </c>
      <c r="K7" s="136">
        <v>400</v>
      </c>
    </row>
    <row r="8" spans="2:11">
      <c r="B8" s="135">
        <v>142</v>
      </c>
      <c r="C8" s="136">
        <v>212</v>
      </c>
      <c r="D8" s="136">
        <v>207</v>
      </c>
      <c r="E8" s="136">
        <v>419</v>
      </c>
      <c r="F8" s="136">
        <v>1488</v>
      </c>
      <c r="G8" s="135">
        <v>155</v>
      </c>
      <c r="H8" s="136">
        <v>480</v>
      </c>
      <c r="I8" s="136">
        <v>141</v>
      </c>
      <c r="J8" s="136">
        <v>622</v>
      </c>
      <c r="K8" s="136">
        <v>1022</v>
      </c>
    </row>
    <row r="9" spans="2:11">
      <c r="B9" s="135">
        <v>141</v>
      </c>
      <c r="C9" s="136">
        <v>411</v>
      </c>
      <c r="D9" s="136">
        <v>376</v>
      </c>
      <c r="E9" s="136">
        <v>788</v>
      </c>
      <c r="F9" s="136">
        <v>2276</v>
      </c>
      <c r="G9" s="135">
        <v>154</v>
      </c>
      <c r="H9" s="136">
        <v>1</v>
      </c>
      <c r="I9" s="136">
        <v>0</v>
      </c>
      <c r="J9" s="136">
        <v>1</v>
      </c>
      <c r="K9" s="136">
        <v>1023</v>
      </c>
    </row>
    <row r="10" spans="2:11">
      <c r="B10" s="135">
        <v>140</v>
      </c>
      <c r="C10" s="136">
        <v>460</v>
      </c>
      <c r="D10" s="136">
        <v>419</v>
      </c>
      <c r="E10" s="136">
        <v>881</v>
      </c>
      <c r="F10" s="136">
        <v>3157</v>
      </c>
      <c r="G10" s="135">
        <v>153</v>
      </c>
      <c r="H10" s="136">
        <v>11</v>
      </c>
      <c r="I10" s="136">
        <v>4</v>
      </c>
      <c r="J10" s="136">
        <v>15</v>
      </c>
      <c r="K10" s="136">
        <v>1038</v>
      </c>
    </row>
    <row r="11" spans="2:11">
      <c r="B11" s="135">
        <v>139</v>
      </c>
      <c r="C11" s="136">
        <v>439</v>
      </c>
      <c r="D11" s="136">
        <v>434</v>
      </c>
      <c r="E11" s="136">
        <v>873</v>
      </c>
      <c r="F11" s="136">
        <v>4030</v>
      </c>
      <c r="G11" s="135">
        <v>152</v>
      </c>
      <c r="H11" s="136">
        <v>231</v>
      </c>
      <c r="I11" s="136">
        <v>87</v>
      </c>
      <c r="J11" s="136">
        <v>318</v>
      </c>
      <c r="K11" s="136">
        <v>1356</v>
      </c>
    </row>
    <row r="12" spans="2:11">
      <c r="B12" s="135">
        <v>138</v>
      </c>
      <c r="C12" s="136">
        <v>607</v>
      </c>
      <c r="D12" s="136">
        <v>646</v>
      </c>
      <c r="E12" s="136">
        <v>1255</v>
      </c>
      <c r="F12" s="136">
        <v>5285</v>
      </c>
      <c r="G12" s="135">
        <v>151</v>
      </c>
      <c r="H12" s="136">
        <v>689</v>
      </c>
      <c r="I12" s="136">
        <v>253</v>
      </c>
      <c r="J12" s="136">
        <v>944</v>
      </c>
      <c r="K12" s="136">
        <v>2300</v>
      </c>
    </row>
    <row r="13" spans="2:11">
      <c r="B13" s="135">
        <v>137</v>
      </c>
      <c r="C13" s="136">
        <v>621</v>
      </c>
      <c r="D13" s="136">
        <v>701</v>
      </c>
      <c r="E13" s="136">
        <v>1324</v>
      </c>
      <c r="F13" s="136">
        <v>6609</v>
      </c>
      <c r="G13" s="135">
        <v>150</v>
      </c>
      <c r="H13" s="136">
        <v>12</v>
      </c>
      <c r="I13" s="136">
        <v>3</v>
      </c>
      <c r="J13" s="136">
        <v>15</v>
      </c>
      <c r="K13" s="136">
        <v>2315</v>
      </c>
    </row>
    <row r="14" spans="2:11">
      <c r="B14" s="135">
        <v>136</v>
      </c>
      <c r="C14" s="136">
        <v>773</v>
      </c>
      <c r="D14" s="136">
        <v>800</v>
      </c>
      <c r="E14" s="136">
        <v>1574</v>
      </c>
      <c r="F14" s="136">
        <v>8183</v>
      </c>
      <c r="G14" s="135">
        <v>149</v>
      </c>
      <c r="H14" s="136">
        <v>79</v>
      </c>
      <c r="I14" s="136">
        <v>20</v>
      </c>
      <c r="J14" s="136">
        <v>99</v>
      </c>
      <c r="K14" s="136">
        <v>2414</v>
      </c>
    </row>
    <row r="15" spans="2:11">
      <c r="B15" s="135">
        <v>135</v>
      </c>
      <c r="C15" s="136">
        <v>860</v>
      </c>
      <c r="D15" s="136">
        <v>956</v>
      </c>
      <c r="E15" s="136">
        <v>1817</v>
      </c>
      <c r="F15" s="136">
        <v>10000</v>
      </c>
      <c r="G15" s="135">
        <v>148</v>
      </c>
      <c r="H15" s="136">
        <v>816</v>
      </c>
      <c r="I15" s="136">
        <v>348</v>
      </c>
      <c r="J15" s="136">
        <v>1169</v>
      </c>
      <c r="K15" s="136">
        <v>3583</v>
      </c>
    </row>
    <row r="16" spans="2:11">
      <c r="B16" s="135">
        <v>134</v>
      </c>
      <c r="C16" s="136">
        <v>748</v>
      </c>
      <c r="D16" s="136">
        <v>800</v>
      </c>
      <c r="E16" s="136">
        <v>1549</v>
      </c>
      <c r="F16" s="136">
        <v>11549</v>
      </c>
      <c r="G16" s="135">
        <v>147</v>
      </c>
      <c r="H16" s="136">
        <v>439</v>
      </c>
      <c r="I16" s="136">
        <v>175</v>
      </c>
      <c r="J16" s="136">
        <v>614</v>
      </c>
      <c r="K16" s="136">
        <v>4197</v>
      </c>
    </row>
    <row r="17" spans="2:11">
      <c r="B17" s="135">
        <v>133</v>
      </c>
      <c r="C17" s="136">
        <v>932</v>
      </c>
      <c r="D17" s="136">
        <v>1146</v>
      </c>
      <c r="E17" s="136">
        <v>2080</v>
      </c>
      <c r="F17" s="136">
        <v>13629</v>
      </c>
      <c r="G17" s="135">
        <v>146</v>
      </c>
      <c r="H17" s="136">
        <v>104</v>
      </c>
      <c r="I17" s="136">
        <v>46</v>
      </c>
      <c r="J17" s="136">
        <v>150</v>
      </c>
      <c r="K17" s="136">
        <v>4347</v>
      </c>
    </row>
    <row r="18" spans="2:11">
      <c r="B18" s="135">
        <v>132</v>
      </c>
      <c r="C18" s="136">
        <v>1065</v>
      </c>
      <c r="D18" s="136">
        <v>1239</v>
      </c>
      <c r="E18" s="136">
        <v>2306</v>
      </c>
      <c r="F18" s="136">
        <v>15935</v>
      </c>
      <c r="G18" s="135">
        <v>145</v>
      </c>
      <c r="H18" s="136">
        <v>527</v>
      </c>
      <c r="I18" s="136">
        <v>227</v>
      </c>
      <c r="J18" s="136">
        <v>756</v>
      </c>
      <c r="K18" s="136">
        <v>5103</v>
      </c>
    </row>
    <row r="19" spans="2:11">
      <c r="B19" s="135">
        <v>131</v>
      </c>
      <c r="C19" s="136">
        <v>1190</v>
      </c>
      <c r="D19" s="136">
        <v>1380</v>
      </c>
      <c r="E19" s="136">
        <v>2578</v>
      </c>
      <c r="F19" s="136">
        <v>18513</v>
      </c>
      <c r="G19" s="135">
        <v>144</v>
      </c>
      <c r="H19" s="136">
        <v>1119</v>
      </c>
      <c r="I19" s="136">
        <v>553</v>
      </c>
      <c r="J19" s="136">
        <v>1676</v>
      </c>
      <c r="K19" s="136">
        <v>6779</v>
      </c>
    </row>
    <row r="20" spans="2:11">
      <c r="B20" s="135">
        <v>130</v>
      </c>
      <c r="C20" s="136">
        <v>1270</v>
      </c>
      <c r="D20" s="136">
        <v>1415</v>
      </c>
      <c r="E20" s="136">
        <v>2694</v>
      </c>
      <c r="F20" s="136">
        <v>21207</v>
      </c>
      <c r="G20" s="135">
        <v>143</v>
      </c>
      <c r="H20" s="136">
        <v>208</v>
      </c>
      <c r="I20" s="136">
        <v>107</v>
      </c>
      <c r="J20" s="136">
        <v>316</v>
      </c>
      <c r="K20" s="136">
        <v>7095</v>
      </c>
    </row>
    <row r="21" spans="2:11">
      <c r="B21" s="135">
        <v>129</v>
      </c>
      <c r="C21" s="136">
        <v>1226</v>
      </c>
      <c r="D21" s="136">
        <v>1505</v>
      </c>
      <c r="E21" s="136">
        <v>2740</v>
      </c>
      <c r="F21" s="136">
        <v>23947</v>
      </c>
      <c r="G21" s="135">
        <v>142</v>
      </c>
      <c r="H21" s="136">
        <v>216</v>
      </c>
      <c r="I21" s="136">
        <v>85</v>
      </c>
      <c r="J21" s="136">
        <v>302</v>
      </c>
      <c r="K21" s="136">
        <v>7397</v>
      </c>
    </row>
    <row r="22" spans="2:11">
      <c r="B22" s="135">
        <v>128</v>
      </c>
      <c r="C22" s="136">
        <v>1285</v>
      </c>
      <c r="D22" s="136">
        <v>1537</v>
      </c>
      <c r="E22" s="136">
        <v>2825</v>
      </c>
      <c r="F22" s="136">
        <v>26772</v>
      </c>
      <c r="G22" s="135">
        <v>141</v>
      </c>
      <c r="H22" s="136">
        <v>1147</v>
      </c>
      <c r="I22" s="136">
        <v>550</v>
      </c>
      <c r="J22" s="136">
        <v>1697</v>
      </c>
      <c r="K22" s="136">
        <v>9094</v>
      </c>
    </row>
    <row r="23" spans="2:11">
      <c r="B23" s="135">
        <v>127</v>
      </c>
      <c r="C23" s="136">
        <v>1485</v>
      </c>
      <c r="D23" s="136">
        <v>1716</v>
      </c>
      <c r="E23" s="136">
        <v>3208</v>
      </c>
      <c r="F23" s="136">
        <v>29980</v>
      </c>
      <c r="G23" s="135">
        <v>140</v>
      </c>
      <c r="H23" s="136">
        <v>1128</v>
      </c>
      <c r="I23" s="136">
        <v>628</v>
      </c>
      <c r="J23" s="136">
        <v>1758</v>
      </c>
      <c r="K23" s="136">
        <v>10852</v>
      </c>
    </row>
    <row r="24" spans="2:11">
      <c r="B24" s="135">
        <v>126</v>
      </c>
      <c r="C24" s="136">
        <v>1394</v>
      </c>
      <c r="D24" s="136">
        <v>1684</v>
      </c>
      <c r="E24" s="136">
        <v>3082</v>
      </c>
      <c r="F24" s="136">
        <v>33062</v>
      </c>
      <c r="G24" s="135">
        <v>139</v>
      </c>
      <c r="H24" s="136">
        <v>233</v>
      </c>
      <c r="I24" s="136">
        <v>158</v>
      </c>
      <c r="J24" s="136">
        <v>392</v>
      </c>
      <c r="K24" s="136">
        <v>11244</v>
      </c>
    </row>
    <row r="25" spans="2:11">
      <c r="B25" s="135">
        <v>125</v>
      </c>
      <c r="C25" s="136">
        <v>1647</v>
      </c>
      <c r="D25" s="136">
        <v>1962</v>
      </c>
      <c r="E25" s="136">
        <v>3614</v>
      </c>
      <c r="F25" s="136">
        <v>36676</v>
      </c>
      <c r="G25" s="135">
        <v>138</v>
      </c>
      <c r="H25" s="136">
        <v>987</v>
      </c>
      <c r="I25" s="136">
        <v>532</v>
      </c>
      <c r="J25" s="136">
        <v>1524</v>
      </c>
      <c r="K25" s="136">
        <v>12768</v>
      </c>
    </row>
    <row r="26" spans="2:11">
      <c r="B26" s="135">
        <v>124</v>
      </c>
      <c r="C26" s="136">
        <v>1613</v>
      </c>
      <c r="D26" s="136">
        <v>1877</v>
      </c>
      <c r="E26" s="136">
        <v>3500</v>
      </c>
      <c r="F26" s="136">
        <v>40176</v>
      </c>
      <c r="G26" s="135">
        <v>137</v>
      </c>
      <c r="H26" s="136">
        <v>1361</v>
      </c>
      <c r="I26" s="136">
        <v>781</v>
      </c>
      <c r="J26" s="136">
        <v>2146</v>
      </c>
      <c r="K26" s="136">
        <v>14914</v>
      </c>
    </row>
    <row r="27" spans="2:11">
      <c r="B27" s="135">
        <v>123</v>
      </c>
      <c r="C27" s="136">
        <v>1713</v>
      </c>
      <c r="D27" s="136">
        <v>2053</v>
      </c>
      <c r="E27" s="136">
        <v>3773</v>
      </c>
      <c r="F27" s="136">
        <v>43949</v>
      </c>
      <c r="G27" s="135">
        <v>136</v>
      </c>
      <c r="H27" s="136">
        <v>680</v>
      </c>
      <c r="I27" s="136">
        <v>514</v>
      </c>
      <c r="J27" s="136">
        <v>1197</v>
      </c>
      <c r="K27" s="136">
        <v>16111</v>
      </c>
    </row>
    <row r="28" spans="2:11">
      <c r="B28" s="135">
        <v>122</v>
      </c>
      <c r="C28" s="136">
        <v>1750</v>
      </c>
      <c r="D28" s="136">
        <v>2252</v>
      </c>
      <c r="E28" s="136">
        <v>4010</v>
      </c>
      <c r="F28" s="136">
        <v>47959</v>
      </c>
      <c r="G28" s="135">
        <v>135</v>
      </c>
      <c r="H28" s="136">
        <v>679</v>
      </c>
      <c r="I28" s="136">
        <v>402</v>
      </c>
      <c r="J28" s="136">
        <v>1083</v>
      </c>
      <c r="K28" s="136">
        <v>17194</v>
      </c>
    </row>
    <row r="29" spans="2:11">
      <c r="B29" s="135">
        <v>121</v>
      </c>
      <c r="C29" s="136">
        <v>1768</v>
      </c>
      <c r="D29" s="136">
        <v>2128</v>
      </c>
      <c r="E29" s="136">
        <v>3901</v>
      </c>
      <c r="F29" s="136">
        <v>51860</v>
      </c>
      <c r="G29" s="135">
        <v>134</v>
      </c>
      <c r="H29" s="136">
        <v>1679</v>
      </c>
      <c r="I29" s="136">
        <v>1049</v>
      </c>
      <c r="J29" s="136">
        <v>2733</v>
      </c>
      <c r="K29" s="136">
        <v>19927</v>
      </c>
    </row>
    <row r="30" spans="2:11">
      <c r="B30" s="135">
        <v>120</v>
      </c>
      <c r="C30" s="136">
        <v>1839</v>
      </c>
      <c r="D30" s="136">
        <v>2109</v>
      </c>
      <c r="E30" s="136">
        <v>3954</v>
      </c>
      <c r="F30" s="136">
        <v>55814</v>
      </c>
      <c r="G30" s="135">
        <v>133</v>
      </c>
      <c r="H30" s="136">
        <v>1524</v>
      </c>
      <c r="I30" s="136">
        <v>1103</v>
      </c>
      <c r="J30" s="136">
        <v>2633</v>
      </c>
      <c r="K30" s="136">
        <v>22560</v>
      </c>
    </row>
    <row r="31" spans="2:11">
      <c r="B31" s="135">
        <v>119</v>
      </c>
      <c r="C31" s="136">
        <v>1984</v>
      </c>
      <c r="D31" s="136">
        <v>2436</v>
      </c>
      <c r="E31" s="136">
        <v>4427</v>
      </c>
      <c r="F31" s="136">
        <v>60241</v>
      </c>
      <c r="G31" s="135">
        <v>132</v>
      </c>
      <c r="H31" s="136">
        <v>447</v>
      </c>
      <c r="I31" s="136">
        <v>362</v>
      </c>
      <c r="J31" s="136">
        <v>809</v>
      </c>
      <c r="K31" s="136">
        <v>23369</v>
      </c>
    </row>
    <row r="32" spans="2:11">
      <c r="B32" s="135">
        <v>118</v>
      </c>
      <c r="C32" s="136">
        <v>2060</v>
      </c>
      <c r="D32" s="136">
        <v>2606</v>
      </c>
      <c r="E32" s="136">
        <v>4675</v>
      </c>
      <c r="F32" s="136">
        <v>64916</v>
      </c>
      <c r="G32" s="135">
        <v>131</v>
      </c>
      <c r="H32" s="136">
        <v>1701</v>
      </c>
      <c r="I32" s="136">
        <v>1135</v>
      </c>
      <c r="J32" s="136">
        <v>2843</v>
      </c>
      <c r="K32" s="136">
        <v>26212</v>
      </c>
    </row>
    <row r="33" spans="2:11">
      <c r="B33" s="135">
        <v>117</v>
      </c>
      <c r="C33" s="136">
        <v>2027</v>
      </c>
      <c r="D33" s="136">
        <v>2365</v>
      </c>
      <c r="E33" s="136">
        <v>4399</v>
      </c>
      <c r="F33" s="136">
        <v>69315</v>
      </c>
      <c r="G33" s="135">
        <v>130</v>
      </c>
      <c r="H33" s="136">
        <v>2039</v>
      </c>
      <c r="I33" s="136">
        <v>1467</v>
      </c>
      <c r="J33" s="136">
        <v>3515</v>
      </c>
      <c r="K33" s="136">
        <v>29727</v>
      </c>
    </row>
    <row r="34" spans="2:11">
      <c r="B34" s="135">
        <v>116</v>
      </c>
      <c r="C34" s="136">
        <v>2279</v>
      </c>
      <c r="D34" s="136">
        <v>2741</v>
      </c>
      <c r="E34" s="136">
        <v>5026</v>
      </c>
      <c r="F34" s="136">
        <v>74341</v>
      </c>
      <c r="G34" s="135">
        <v>129</v>
      </c>
      <c r="H34" s="136">
        <v>961</v>
      </c>
      <c r="I34" s="136">
        <v>724</v>
      </c>
      <c r="J34" s="136">
        <v>1687</v>
      </c>
      <c r="K34" s="136">
        <v>31414</v>
      </c>
    </row>
    <row r="35" spans="2:11">
      <c r="B35" s="135">
        <v>115</v>
      </c>
      <c r="C35" s="136">
        <v>2187</v>
      </c>
      <c r="D35" s="136">
        <v>2660</v>
      </c>
      <c r="E35" s="136">
        <v>4859</v>
      </c>
      <c r="F35" s="136">
        <v>79200</v>
      </c>
      <c r="G35" s="135">
        <v>128</v>
      </c>
      <c r="H35" s="136">
        <v>1355</v>
      </c>
      <c r="I35" s="136">
        <v>1109</v>
      </c>
      <c r="J35" s="136">
        <v>2473</v>
      </c>
      <c r="K35" s="136">
        <v>33887</v>
      </c>
    </row>
    <row r="36" spans="2:11">
      <c r="B36" s="135">
        <v>114</v>
      </c>
      <c r="C36" s="136">
        <v>2341</v>
      </c>
      <c r="D36" s="136">
        <v>2824</v>
      </c>
      <c r="E36" s="136">
        <v>5171</v>
      </c>
      <c r="F36" s="136">
        <v>84371</v>
      </c>
      <c r="G36" s="135">
        <v>127</v>
      </c>
      <c r="H36" s="136">
        <v>2771</v>
      </c>
      <c r="I36" s="136">
        <v>2211</v>
      </c>
      <c r="J36" s="136">
        <v>4990</v>
      </c>
      <c r="K36" s="136">
        <v>38877</v>
      </c>
    </row>
    <row r="37" spans="2:11">
      <c r="B37" s="135">
        <v>113</v>
      </c>
      <c r="C37" s="136">
        <v>2211</v>
      </c>
      <c r="D37" s="136">
        <v>2680</v>
      </c>
      <c r="E37" s="136">
        <v>4899</v>
      </c>
      <c r="F37" s="136">
        <v>89270</v>
      </c>
      <c r="G37" s="135">
        <v>126</v>
      </c>
      <c r="H37" s="136">
        <v>1506</v>
      </c>
      <c r="I37" s="136">
        <v>1137</v>
      </c>
      <c r="J37" s="136">
        <v>2645</v>
      </c>
      <c r="K37" s="136">
        <v>41522</v>
      </c>
    </row>
    <row r="38" spans="2:11">
      <c r="B38" s="135">
        <v>112</v>
      </c>
      <c r="C38" s="136">
        <v>2210</v>
      </c>
      <c r="D38" s="136">
        <v>2823</v>
      </c>
      <c r="E38" s="136">
        <v>5042</v>
      </c>
      <c r="F38" s="136">
        <v>94312</v>
      </c>
      <c r="G38" s="135">
        <v>125</v>
      </c>
      <c r="H38" s="136">
        <v>1407</v>
      </c>
      <c r="I38" s="136">
        <v>1214</v>
      </c>
      <c r="J38" s="136">
        <v>2629</v>
      </c>
      <c r="K38" s="136">
        <v>44151</v>
      </c>
    </row>
    <row r="39" spans="2:11">
      <c r="B39" s="135">
        <v>111</v>
      </c>
      <c r="C39" s="136">
        <v>2365</v>
      </c>
      <c r="D39" s="136">
        <v>2862</v>
      </c>
      <c r="E39" s="136">
        <v>5237</v>
      </c>
      <c r="F39" s="136">
        <v>99549</v>
      </c>
      <c r="G39" s="135">
        <v>124</v>
      </c>
      <c r="H39" s="136">
        <v>2679</v>
      </c>
      <c r="I39" s="136">
        <v>2198</v>
      </c>
      <c r="J39" s="136">
        <v>4886</v>
      </c>
      <c r="K39" s="136">
        <v>49037</v>
      </c>
    </row>
    <row r="40" spans="2:11">
      <c r="B40" s="135">
        <v>110</v>
      </c>
      <c r="C40" s="136">
        <v>2429</v>
      </c>
      <c r="D40" s="136">
        <v>2918</v>
      </c>
      <c r="E40" s="136">
        <v>5357</v>
      </c>
      <c r="F40" s="136">
        <v>104906</v>
      </c>
      <c r="G40" s="135">
        <v>123</v>
      </c>
      <c r="H40" s="136">
        <v>1782</v>
      </c>
      <c r="I40" s="136">
        <v>1492</v>
      </c>
      <c r="J40" s="136">
        <v>3281</v>
      </c>
      <c r="K40" s="136">
        <v>52318</v>
      </c>
    </row>
    <row r="41" spans="2:11">
      <c r="B41" s="135">
        <v>109</v>
      </c>
      <c r="C41" s="136">
        <v>2425</v>
      </c>
      <c r="D41" s="136">
        <v>3037</v>
      </c>
      <c r="E41" s="136">
        <v>5471</v>
      </c>
      <c r="F41" s="136">
        <v>110377</v>
      </c>
      <c r="G41" s="135">
        <v>122</v>
      </c>
      <c r="H41" s="136">
        <v>1469</v>
      </c>
      <c r="I41" s="136">
        <v>1240</v>
      </c>
      <c r="J41" s="136">
        <v>2715</v>
      </c>
      <c r="K41" s="136">
        <v>55033</v>
      </c>
    </row>
    <row r="42" spans="2:11">
      <c r="B42" s="135">
        <v>108</v>
      </c>
      <c r="C42" s="136">
        <v>2521</v>
      </c>
      <c r="D42" s="136">
        <v>3076</v>
      </c>
      <c r="E42" s="136">
        <v>5602</v>
      </c>
      <c r="F42" s="136">
        <v>115979</v>
      </c>
      <c r="G42" s="135">
        <v>121</v>
      </c>
      <c r="H42" s="136">
        <v>2781</v>
      </c>
      <c r="I42" s="136">
        <v>2490</v>
      </c>
      <c r="J42" s="136">
        <v>5280</v>
      </c>
      <c r="K42" s="136">
        <v>60313</v>
      </c>
    </row>
    <row r="43" spans="2:11">
      <c r="B43" s="135">
        <v>107</v>
      </c>
      <c r="C43" s="136">
        <v>2639</v>
      </c>
      <c r="D43" s="136">
        <v>3179</v>
      </c>
      <c r="E43" s="136">
        <v>5833</v>
      </c>
      <c r="F43" s="136">
        <v>121812</v>
      </c>
      <c r="G43" s="135">
        <v>120</v>
      </c>
      <c r="H43" s="136">
        <v>1972</v>
      </c>
      <c r="I43" s="136">
        <v>1585</v>
      </c>
      <c r="J43" s="136">
        <v>3565</v>
      </c>
      <c r="K43" s="136">
        <v>63878</v>
      </c>
    </row>
    <row r="44" spans="2:11">
      <c r="B44" s="135">
        <v>106</v>
      </c>
      <c r="C44" s="136">
        <v>2555</v>
      </c>
      <c r="D44" s="136">
        <v>3065</v>
      </c>
      <c r="E44" s="136">
        <v>5630</v>
      </c>
      <c r="F44" s="136">
        <v>127442</v>
      </c>
      <c r="G44" s="135">
        <v>119</v>
      </c>
      <c r="H44" s="136">
        <v>1498</v>
      </c>
      <c r="I44" s="136">
        <v>1418</v>
      </c>
      <c r="J44" s="136">
        <v>2922</v>
      </c>
      <c r="K44" s="136">
        <v>66800</v>
      </c>
    </row>
    <row r="45" spans="2:11">
      <c r="B45" s="135">
        <v>105</v>
      </c>
      <c r="C45" s="136">
        <v>2580</v>
      </c>
      <c r="D45" s="136">
        <v>2961</v>
      </c>
      <c r="E45" s="136">
        <v>5554</v>
      </c>
      <c r="F45" s="136">
        <v>132996</v>
      </c>
      <c r="G45" s="135">
        <v>118</v>
      </c>
      <c r="H45" s="136">
        <v>2675</v>
      </c>
      <c r="I45" s="136">
        <v>2471</v>
      </c>
      <c r="J45" s="136">
        <v>5158</v>
      </c>
      <c r="K45" s="136">
        <v>71958</v>
      </c>
    </row>
    <row r="46" spans="2:11">
      <c r="B46" s="135">
        <v>104</v>
      </c>
      <c r="C46" s="136">
        <v>2490</v>
      </c>
      <c r="D46" s="136">
        <v>2830</v>
      </c>
      <c r="E46" s="136">
        <v>5329</v>
      </c>
      <c r="F46" s="136">
        <v>138325</v>
      </c>
      <c r="G46" s="135">
        <v>117</v>
      </c>
      <c r="H46" s="136">
        <v>1947</v>
      </c>
      <c r="I46" s="136">
        <v>1761</v>
      </c>
      <c r="J46" s="136">
        <v>3710</v>
      </c>
      <c r="K46" s="136">
        <v>75668</v>
      </c>
    </row>
    <row r="47" spans="2:11">
      <c r="B47" s="135">
        <v>103</v>
      </c>
      <c r="C47" s="136">
        <v>2462</v>
      </c>
      <c r="D47" s="136">
        <v>2835</v>
      </c>
      <c r="E47" s="136">
        <v>5317</v>
      </c>
      <c r="F47" s="136">
        <v>143642</v>
      </c>
      <c r="G47" s="135">
        <v>116</v>
      </c>
      <c r="H47" s="136">
        <v>1307</v>
      </c>
      <c r="I47" s="136">
        <v>1250</v>
      </c>
      <c r="J47" s="136">
        <v>2562</v>
      </c>
      <c r="K47" s="136">
        <v>78230</v>
      </c>
    </row>
    <row r="48" spans="2:11">
      <c r="B48" s="135">
        <v>102</v>
      </c>
      <c r="C48" s="136">
        <v>2663</v>
      </c>
      <c r="D48" s="136">
        <v>3081</v>
      </c>
      <c r="E48" s="136">
        <v>5752</v>
      </c>
      <c r="F48" s="136">
        <v>149394</v>
      </c>
      <c r="G48" s="135">
        <v>115</v>
      </c>
      <c r="H48" s="136">
        <v>2390</v>
      </c>
      <c r="I48" s="136">
        <v>2354</v>
      </c>
      <c r="J48" s="136">
        <v>4754</v>
      </c>
      <c r="K48" s="136">
        <v>82984</v>
      </c>
    </row>
    <row r="49" spans="2:11">
      <c r="B49" s="135">
        <v>101</v>
      </c>
      <c r="C49" s="136">
        <v>2483</v>
      </c>
      <c r="D49" s="136">
        <v>3006</v>
      </c>
      <c r="E49" s="136">
        <v>5495</v>
      </c>
      <c r="F49" s="136">
        <v>154889</v>
      </c>
      <c r="G49" s="135">
        <v>114</v>
      </c>
      <c r="H49" s="136">
        <v>1984</v>
      </c>
      <c r="I49" s="136">
        <v>1901</v>
      </c>
      <c r="J49" s="136">
        <v>3895</v>
      </c>
      <c r="K49" s="136">
        <v>86879</v>
      </c>
    </row>
    <row r="50" spans="2:11">
      <c r="B50" s="135">
        <v>100</v>
      </c>
      <c r="C50" s="136">
        <v>2775</v>
      </c>
      <c r="D50" s="136">
        <v>3042</v>
      </c>
      <c r="E50" s="136">
        <v>5827</v>
      </c>
      <c r="F50" s="136">
        <v>160716</v>
      </c>
      <c r="G50" s="135">
        <v>113</v>
      </c>
      <c r="H50" s="136">
        <v>1476</v>
      </c>
      <c r="I50" s="136">
        <v>1706</v>
      </c>
      <c r="J50" s="136">
        <v>3189</v>
      </c>
      <c r="K50" s="136">
        <v>90068</v>
      </c>
    </row>
    <row r="51" spans="2:11">
      <c r="B51" s="135">
        <v>99</v>
      </c>
      <c r="C51" s="136">
        <v>2478</v>
      </c>
      <c r="D51" s="136">
        <v>2890</v>
      </c>
      <c r="E51" s="136">
        <v>5377</v>
      </c>
      <c r="F51" s="136">
        <v>166093</v>
      </c>
      <c r="G51" s="135">
        <v>112</v>
      </c>
      <c r="H51" s="136">
        <v>1873</v>
      </c>
      <c r="I51" s="136">
        <v>1830</v>
      </c>
      <c r="J51" s="136">
        <v>3708</v>
      </c>
      <c r="K51" s="136">
        <v>93776</v>
      </c>
    </row>
    <row r="52" spans="2:11">
      <c r="B52" s="135">
        <v>98</v>
      </c>
      <c r="C52" s="136">
        <v>2798</v>
      </c>
      <c r="D52" s="136">
        <v>3015</v>
      </c>
      <c r="E52" s="136">
        <v>5821</v>
      </c>
      <c r="F52" s="136">
        <v>171914</v>
      </c>
      <c r="G52" s="135">
        <v>111</v>
      </c>
      <c r="H52" s="136">
        <v>1976</v>
      </c>
      <c r="I52" s="136">
        <v>1758</v>
      </c>
      <c r="J52" s="136">
        <v>3743</v>
      </c>
      <c r="K52" s="136">
        <v>97519</v>
      </c>
    </row>
    <row r="53" spans="2:11">
      <c r="B53" s="135">
        <v>97</v>
      </c>
      <c r="C53" s="136">
        <v>2490</v>
      </c>
      <c r="D53" s="136">
        <v>2890</v>
      </c>
      <c r="E53" s="136">
        <v>5392</v>
      </c>
      <c r="F53" s="136">
        <v>177306</v>
      </c>
      <c r="G53" s="135">
        <v>110</v>
      </c>
      <c r="H53" s="136">
        <v>1331</v>
      </c>
      <c r="I53" s="136">
        <v>1533</v>
      </c>
      <c r="J53" s="136">
        <v>2874</v>
      </c>
      <c r="K53" s="136">
        <v>100393</v>
      </c>
    </row>
    <row r="54" spans="2:11">
      <c r="B54" s="135">
        <v>96</v>
      </c>
      <c r="C54" s="136">
        <v>2645</v>
      </c>
      <c r="D54" s="136">
        <v>2828</v>
      </c>
      <c r="E54" s="136">
        <v>5488</v>
      </c>
      <c r="F54" s="136">
        <v>182794</v>
      </c>
      <c r="G54" s="135">
        <v>109</v>
      </c>
      <c r="H54" s="136">
        <v>1697</v>
      </c>
      <c r="I54" s="136">
        <v>1791</v>
      </c>
      <c r="J54" s="136">
        <v>3495</v>
      </c>
      <c r="K54" s="136">
        <v>103888</v>
      </c>
    </row>
    <row r="55" spans="2:11">
      <c r="B55" s="135">
        <v>95</v>
      </c>
      <c r="C55" s="136">
        <v>2622</v>
      </c>
      <c r="D55" s="136">
        <v>2883</v>
      </c>
      <c r="E55" s="136">
        <v>5526</v>
      </c>
      <c r="F55" s="136">
        <v>188320</v>
      </c>
      <c r="G55" s="135">
        <v>108</v>
      </c>
      <c r="H55" s="136">
        <v>1938</v>
      </c>
      <c r="I55" s="136">
        <v>1971</v>
      </c>
      <c r="J55" s="136">
        <v>3916</v>
      </c>
      <c r="K55" s="136">
        <v>107804</v>
      </c>
    </row>
    <row r="56" spans="2:11">
      <c r="B56" s="135">
        <v>94</v>
      </c>
      <c r="C56" s="136">
        <v>2658</v>
      </c>
      <c r="D56" s="136">
        <v>2736</v>
      </c>
      <c r="E56" s="136">
        <v>5403</v>
      </c>
      <c r="F56" s="136">
        <v>193723</v>
      </c>
      <c r="G56" s="135">
        <v>107</v>
      </c>
      <c r="H56" s="136">
        <v>1471</v>
      </c>
      <c r="I56" s="136">
        <v>1578</v>
      </c>
      <c r="J56" s="136">
        <v>3056</v>
      </c>
      <c r="K56" s="136">
        <v>110860</v>
      </c>
    </row>
    <row r="57" spans="2:11">
      <c r="B57" s="135">
        <v>93</v>
      </c>
      <c r="C57" s="136">
        <v>2520</v>
      </c>
      <c r="D57" s="136">
        <v>2707</v>
      </c>
      <c r="E57" s="136">
        <v>5238</v>
      </c>
      <c r="F57" s="136">
        <v>198961</v>
      </c>
      <c r="G57" s="135">
        <v>106</v>
      </c>
      <c r="H57" s="136">
        <v>1991</v>
      </c>
      <c r="I57" s="136">
        <v>2100</v>
      </c>
      <c r="J57" s="136">
        <v>4095</v>
      </c>
      <c r="K57" s="136">
        <v>114955</v>
      </c>
    </row>
    <row r="58" spans="2:11">
      <c r="B58" s="135">
        <v>92</v>
      </c>
      <c r="C58" s="136">
        <v>2480</v>
      </c>
      <c r="D58" s="136">
        <v>2417</v>
      </c>
      <c r="E58" s="136">
        <v>4911</v>
      </c>
      <c r="F58" s="136">
        <v>203872</v>
      </c>
      <c r="G58" s="135">
        <v>105</v>
      </c>
      <c r="H58" s="136">
        <v>1425</v>
      </c>
      <c r="I58" s="136">
        <v>1477</v>
      </c>
      <c r="J58" s="136">
        <v>2907</v>
      </c>
      <c r="K58" s="136">
        <v>117862</v>
      </c>
    </row>
    <row r="59" spans="2:11">
      <c r="B59" s="135">
        <v>91</v>
      </c>
      <c r="C59" s="136">
        <v>2512</v>
      </c>
      <c r="D59" s="136">
        <v>2576</v>
      </c>
      <c r="E59" s="136">
        <v>5097</v>
      </c>
      <c r="F59" s="136">
        <v>208969</v>
      </c>
      <c r="G59" s="135">
        <v>104</v>
      </c>
      <c r="H59" s="136">
        <v>1605</v>
      </c>
      <c r="I59" s="136">
        <v>1831</v>
      </c>
      <c r="J59" s="136">
        <v>3443</v>
      </c>
      <c r="K59" s="136">
        <v>121305</v>
      </c>
    </row>
    <row r="60" spans="2:11">
      <c r="B60" s="135">
        <v>90</v>
      </c>
      <c r="C60" s="136">
        <v>2190</v>
      </c>
      <c r="D60" s="136">
        <v>2280</v>
      </c>
      <c r="E60" s="136">
        <v>4476</v>
      </c>
      <c r="F60" s="136">
        <v>213445</v>
      </c>
      <c r="G60" s="135">
        <v>103</v>
      </c>
      <c r="H60" s="136">
        <v>1772</v>
      </c>
      <c r="I60" s="136">
        <v>2038</v>
      </c>
      <c r="J60" s="136">
        <v>3814</v>
      </c>
      <c r="K60" s="136">
        <v>125119</v>
      </c>
    </row>
    <row r="61" spans="2:11">
      <c r="B61" s="135">
        <v>89</v>
      </c>
      <c r="C61" s="136">
        <v>2264</v>
      </c>
      <c r="D61" s="136">
        <v>2257</v>
      </c>
      <c r="E61" s="136">
        <v>4536</v>
      </c>
      <c r="F61" s="136">
        <v>217981</v>
      </c>
      <c r="G61" s="135">
        <v>102</v>
      </c>
      <c r="H61" s="136">
        <v>1680</v>
      </c>
      <c r="I61" s="136">
        <v>1911</v>
      </c>
      <c r="J61" s="136">
        <v>3600</v>
      </c>
      <c r="K61" s="136">
        <v>128719</v>
      </c>
    </row>
    <row r="62" spans="2:11">
      <c r="B62" s="135">
        <v>88</v>
      </c>
      <c r="C62" s="136">
        <v>2346</v>
      </c>
      <c r="D62" s="136">
        <v>2375</v>
      </c>
      <c r="E62" s="136">
        <v>4733</v>
      </c>
      <c r="F62" s="136">
        <v>222714</v>
      </c>
      <c r="G62" s="135">
        <v>101</v>
      </c>
      <c r="H62" s="136">
        <v>1544</v>
      </c>
      <c r="I62" s="136">
        <v>1809</v>
      </c>
      <c r="J62" s="136">
        <v>3360</v>
      </c>
      <c r="K62" s="136">
        <v>132079</v>
      </c>
    </row>
    <row r="63" spans="2:11">
      <c r="B63" s="135">
        <v>87</v>
      </c>
      <c r="C63" s="136">
        <v>2272</v>
      </c>
      <c r="D63" s="136">
        <v>2297</v>
      </c>
      <c r="E63" s="136">
        <v>4577</v>
      </c>
      <c r="F63" s="136">
        <v>227291</v>
      </c>
      <c r="G63" s="135">
        <v>100</v>
      </c>
      <c r="H63" s="136">
        <v>1716</v>
      </c>
      <c r="I63" s="136">
        <v>2005</v>
      </c>
      <c r="J63" s="136">
        <v>3730</v>
      </c>
      <c r="K63" s="136">
        <v>135809</v>
      </c>
    </row>
    <row r="64" spans="2:11">
      <c r="B64" s="135">
        <v>86</v>
      </c>
      <c r="C64" s="136">
        <v>2152</v>
      </c>
      <c r="D64" s="136">
        <v>2027</v>
      </c>
      <c r="E64" s="136">
        <v>4191</v>
      </c>
      <c r="F64" s="136">
        <v>231482</v>
      </c>
      <c r="G64" s="135">
        <v>99</v>
      </c>
      <c r="H64" s="136">
        <v>1657</v>
      </c>
      <c r="I64" s="136">
        <v>2098</v>
      </c>
      <c r="J64" s="136">
        <v>3763</v>
      </c>
      <c r="K64" s="136">
        <v>139572</v>
      </c>
    </row>
    <row r="65" spans="2:11">
      <c r="B65" s="135">
        <v>85</v>
      </c>
      <c r="C65" s="136">
        <v>1959</v>
      </c>
      <c r="D65" s="136">
        <v>1884</v>
      </c>
      <c r="E65" s="136">
        <v>3852</v>
      </c>
      <c r="F65" s="136">
        <v>235334</v>
      </c>
      <c r="G65" s="135">
        <v>98</v>
      </c>
      <c r="H65" s="136">
        <v>1727</v>
      </c>
      <c r="I65" s="136">
        <v>2067</v>
      </c>
      <c r="J65" s="136">
        <v>3806</v>
      </c>
      <c r="K65" s="136">
        <v>143378</v>
      </c>
    </row>
    <row r="66" spans="2:11">
      <c r="B66" s="135">
        <v>84</v>
      </c>
      <c r="C66" s="136">
        <v>2079</v>
      </c>
      <c r="D66" s="136">
        <v>1927</v>
      </c>
      <c r="E66" s="136">
        <v>4015</v>
      </c>
      <c r="F66" s="136">
        <v>239349</v>
      </c>
      <c r="G66" s="135">
        <v>97</v>
      </c>
      <c r="H66" s="136">
        <v>1944</v>
      </c>
      <c r="I66" s="136">
        <v>2193</v>
      </c>
      <c r="J66" s="136">
        <v>4146</v>
      </c>
      <c r="K66" s="136">
        <v>147524</v>
      </c>
    </row>
    <row r="67" spans="2:11">
      <c r="B67" s="135">
        <v>83</v>
      </c>
      <c r="C67" s="136">
        <v>1993</v>
      </c>
      <c r="D67" s="136">
        <v>1794</v>
      </c>
      <c r="E67" s="136">
        <v>3793</v>
      </c>
      <c r="F67" s="136">
        <v>243142</v>
      </c>
      <c r="G67" s="135">
        <v>96</v>
      </c>
      <c r="H67" s="136">
        <v>1782</v>
      </c>
      <c r="I67" s="136">
        <v>2111</v>
      </c>
      <c r="J67" s="136">
        <v>3898</v>
      </c>
      <c r="K67" s="136">
        <v>151422</v>
      </c>
    </row>
    <row r="68" spans="2:11">
      <c r="B68" s="135">
        <v>82</v>
      </c>
      <c r="C68" s="136">
        <v>1854</v>
      </c>
      <c r="D68" s="136">
        <v>1731</v>
      </c>
      <c r="E68" s="136">
        <v>3593</v>
      </c>
      <c r="F68" s="136">
        <v>246735</v>
      </c>
      <c r="G68" s="135">
        <v>95</v>
      </c>
      <c r="H68" s="136">
        <v>2110</v>
      </c>
      <c r="I68" s="136">
        <v>2451</v>
      </c>
      <c r="J68" s="136">
        <v>4565</v>
      </c>
      <c r="K68" s="136">
        <v>155987</v>
      </c>
    </row>
    <row r="69" spans="2:11">
      <c r="B69" s="135">
        <v>81</v>
      </c>
      <c r="C69" s="136">
        <v>1736</v>
      </c>
      <c r="D69" s="136">
        <v>1435</v>
      </c>
      <c r="E69" s="136">
        <v>3180</v>
      </c>
      <c r="F69" s="136">
        <v>249915</v>
      </c>
      <c r="G69" s="135">
        <v>94</v>
      </c>
      <c r="H69" s="136">
        <v>2035</v>
      </c>
      <c r="I69" s="136">
        <v>2608</v>
      </c>
      <c r="J69" s="136">
        <v>4650</v>
      </c>
      <c r="K69" s="136">
        <v>160637</v>
      </c>
    </row>
    <row r="70" spans="2:11">
      <c r="B70" s="135">
        <v>80</v>
      </c>
      <c r="C70" s="136">
        <v>1712</v>
      </c>
      <c r="D70" s="136">
        <v>1498</v>
      </c>
      <c r="E70" s="136">
        <v>3224</v>
      </c>
      <c r="F70" s="136">
        <v>253139</v>
      </c>
      <c r="G70" s="135">
        <v>93</v>
      </c>
      <c r="H70" s="136">
        <v>1906</v>
      </c>
      <c r="I70" s="136">
        <v>2373</v>
      </c>
      <c r="J70" s="136">
        <v>4285</v>
      </c>
      <c r="K70" s="136">
        <v>164922</v>
      </c>
    </row>
    <row r="71" spans="2:11">
      <c r="B71" s="135">
        <v>79</v>
      </c>
      <c r="C71" s="136">
        <v>1725</v>
      </c>
      <c r="D71" s="136">
        <v>1433</v>
      </c>
      <c r="E71" s="136">
        <v>3173</v>
      </c>
      <c r="F71" s="136">
        <v>256312</v>
      </c>
      <c r="G71" s="135">
        <v>92</v>
      </c>
      <c r="H71" s="136">
        <v>2637</v>
      </c>
      <c r="I71" s="136">
        <v>2907</v>
      </c>
      <c r="J71" s="136">
        <v>5555</v>
      </c>
      <c r="K71" s="136">
        <v>170477</v>
      </c>
    </row>
    <row r="72" spans="2:11">
      <c r="B72" s="135">
        <v>78</v>
      </c>
      <c r="C72" s="136">
        <v>1755</v>
      </c>
      <c r="D72" s="136">
        <v>1414</v>
      </c>
      <c r="E72" s="136">
        <v>3175</v>
      </c>
      <c r="F72" s="136">
        <v>259487</v>
      </c>
      <c r="G72" s="135">
        <v>91</v>
      </c>
      <c r="H72" s="136">
        <v>2232</v>
      </c>
      <c r="I72" s="136">
        <v>2732</v>
      </c>
      <c r="J72" s="136">
        <v>4974</v>
      </c>
      <c r="K72" s="136">
        <v>175451</v>
      </c>
    </row>
    <row r="73" spans="2:11">
      <c r="B73" s="135">
        <v>77</v>
      </c>
      <c r="C73" s="136">
        <v>1777</v>
      </c>
      <c r="D73" s="136">
        <v>1373</v>
      </c>
      <c r="E73" s="136">
        <v>3163</v>
      </c>
      <c r="F73" s="136">
        <v>262650</v>
      </c>
      <c r="G73" s="135">
        <v>90</v>
      </c>
      <c r="H73" s="136">
        <v>2373</v>
      </c>
      <c r="I73" s="136">
        <v>3152</v>
      </c>
      <c r="J73" s="136">
        <v>5532</v>
      </c>
      <c r="K73" s="136">
        <v>180983</v>
      </c>
    </row>
    <row r="74" spans="2:11">
      <c r="B74" s="135">
        <v>76</v>
      </c>
      <c r="C74" s="136">
        <v>1604</v>
      </c>
      <c r="D74" s="136">
        <v>1162</v>
      </c>
      <c r="E74" s="136">
        <v>2775</v>
      </c>
      <c r="F74" s="136">
        <v>265425</v>
      </c>
      <c r="G74" s="135">
        <v>89</v>
      </c>
      <c r="H74" s="136">
        <v>2572</v>
      </c>
      <c r="I74" s="136">
        <v>3008</v>
      </c>
      <c r="J74" s="136">
        <v>5591</v>
      </c>
      <c r="K74" s="136">
        <v>186574</v>
      </c>
    </row>
    <row r="75" spans="2:11">
      <c r="B75" s="135">
        <v>75</v>
      </c>
      <c r="C75" s="136">
        <v>1424</v>
      </c>
      <c r="D75" s="136">
        <v>1163</v>
      </c>
      <c r="E75" s="136">
        <v>2592</v>
      </c>
      <c r="F75" s="136">
        <v>268017</v>
      </c>
      <c r="G75" s="135">
        <v>88</v>
      </c>
      <c r="H75" s="136">
        <v>2857</v>
      </c>
      <c r="I75" s="136">
        <v>3497</v>
      </c>
      <c r="J75" s="136">
        <v>6369</v>
      </c>
      <c r="K75" s="136">
        <v>192943</v>
      </c>
    </row>
    <row r="76" spans="2:11">
      <c r="B76" s="135">
        <v>74</v>
      </c>
      <c r="C76" s="136">
        <v>1398</v>
      </c>
      <c r="D76" s="136">
        <v>1058</v>
      </c>
      <c r="E76" s="136">
        <v>2460</v>
      </c>
      <c r="F76" s="136">
        <v>270477</v>
      </c>
      <c r="G76" s="135">
        <v>87</v>
      </c>
      <c r="H76" s="136">
        <v>2722</v>
      </c>
      <c r="I76" s="136">
        <v>3554</v>
      </c>
      <c r="J76" s="136">
        <v>6288</v>
      </c>
      <c r="K76" s="136">
        <v>199231</v>
      </c>
    </row>
    <row r="77" spans="2:11">
      <c r="B77" s="135">
        <v>73</v>
      </c>
      <c r="C77" s="136">
        <v>1599</v>
      </c>
      <c r="D77" s="136">
        <v>1109</v>
      </c>
      <c r="E77" s="136">
        <v>2714</v>
      </c>
      <c r="F77" s="136">
        <v>273191</v>
      </c>
      <c r="G77" s="135">
        <v>86</v>
      </c>
      <c r="H77" s="136">
        <v>2920</v>
      </c>
      <c r="I77" s="136">
        <v>3515</v>
      </c>
      <c r="J77" s="136">
        <v>6449</v>
      </c>
      <c r="K77" s="136">
        <v>205680</v>
      </c>
    </row>
    <row r="78" spans="2:11">
      <c r="B78" s="135">
        <v>72</v>
      </c>
      <c r="C78" s="136">
        <v>1420</v>
      </c>
      <c r="D78" s="136">
        <v>976</v>
      </c>
      <c r="E78" s="136">
        <v>2401</v>
      </c>
      <c r="F78" s="136">
        <v>275592</v>
      </c>
      <c r="G78" s="135">
        <v>85</v>
      </c>
      <c r="H78" s="136">
        <v>3426</v>
      </c>
      <c r="I78" s="136">
        <v>3882</v>
      </c>
      <c r="J78" s="136">
        <v>7326</v>
      </c>
      <c r="K78" s="136">
        <v>213006</v>
      </c>
    </row>
    <row r="79" spans="2:11">
      <c r="B79" s="135">
        <v>71</v>
      </c>
      <c r="C79" s="136">
        <v>1490</v>
      </c>
      <c r="D79" s="136">
        <v>994</v>
      </c>
      <c r="E79" s="136">
        <v>2492</v>
      </c>
      <c r="F79" s="136">
        <v>278084</v>
      </c>
      <c r="G79" s="135">
        <v>84</v>
      </c>
      <c r="H79" s="136">
        <v>3182</v>
      </c>
      <c r="I79" s="136">
        <v>3642</v>
      </c>
      <c r="J79" s="136">
        <v>6837</v>
      </c>
      <c r="K79" s="136">
        <v>219843</v>
      </c>
    </row>
    <row r="80" spans="2:11">
      <c r="B80" s="135">
        <v>70</v>
      </c>
      <c r="C80" s="136">
        <v>2338</v>
      </c>
      <c r="D80" s="136">
        <v>1184</v>
      </c>
      <c r="E80" s="136">
        <v>3537</v>
      </c>
      <c r="F80" s="136">
        <v>281621</v>
      </c>
      <c r="G80" s="135">
        <v>83</v>
      </c>
      <c r="H80" s="136">
        <v>3834</v>
      </c>
      <c r="I80" s="136">
        <v>4397</v>
      </c>
      <c r="J80" s="136">
        <v>8246</v>
      </c>
      <c r="K80" s="136">
        <v>228089</v>
      </c>
    </row>
    <row r="81" spans="2:11">
      <c r="B81" s="135">
        <v>69</v>
      </c>
      <c r="C81" s="136">
        <v>1762</v>
      </c>
      <c r="D81" s="136">
        <v>1093</v>
      </c>
      <c r="E81" s="136">
        <v>2865</v>
      </c>
      <c r="F81" s="136">
        <v>284486</v>
      </c>
      <c r="G81" s="135">
        <v>82</v>
      </c>
      <c r="H81" s="136">
        <v>3740</v>
      </c>
      <c r="I81" s="136">
        <v>4217</v>
      </c>
      <c r="J81" s="136">
        <v>7975</v>
      </c>
      <c r="K81" s="136">
        <v>236064</v>
      </c>
    </row>
    <row r="82" spans="2:11">
      <c r="B82" s="135">
        <v>68</v>
      </c>
      <c r="C82" s="136">
        <v>1494</v>
      </c>
      <c r="D82" s="136">
        <v>855</v>
      </c>
      <c r="E82" s="136">
        <v>2357</v>
      </c>
      <c r="F82" s="136">
        <v>286843</v>
      </c>
      <c r="G82" s="135">
        <v>81</v>
      </c>
      <c r="H82" s="136">
        <v>6110</v>
      </c>
      <c r="I82" s="136">
        <v>6351</v>
      </c>
      <c r="J82" s="136">
        <v>12497</v>
      </c>
      <c r="K82" s="136">
        <v>248561</v>
      </c>
    </row>
    <row r="83" spans="2:11">
      <c r="B83" s="135">
        <v>67</v>
      </c>
      <c r="C83" s="136">
        <v>1410</v>
      </c>
      <c r="D83" s="136">
        <v>781</v>
      </c>
      <c r="E83" s="136">
        <v>2200</v>
      </c>
      <c r="F83" s="136">
        <v>289043</v>
      </c>
      <c r="G83" s="135">
        <v>80</v>
      </c>
      <c r="H83" s="136">
        <v>3566</v>
      </c>
      <c r="I83" s="136">
        <v>3955</v>
      </c>
      <c r="J83" s="136">
        <v>7537</v>
      </c>
      <c r="K83" s="136">
        <v>256098</v>
      </c>
    </row>
    <row r="84" spans="2:11">
      <c r="B84" s="135">
        <v>66</v>
      </c>
      <c r="C84" s="136">
        <v>2749</v>
      </c>
      <c r="D84" s="136">
        <v>1156</v>
      </c>
      <c r="E84" s="136">
        <v>3919</v>
      </c>
      <c r="F84" s="136">
        <v>292962</v>
      </c>
      <c r="G84" s="135">
        <v>79</v>
      </c>
      <c r="H84" s="136">
        <v>8690</v>
      </c>
      <c r="I84" s="136">
        <v>8325</v>
      </c>
      <c r="J84" s="136">
        <v>17076</v>
      </c>
      <c r="K84" s="136">
        <v>273174</v>
      </c>
    </row>
    <row r="85" spans="2:11">
      <c r="B85" s="135">
        <v>65</v>
      </c>
      <c r="C85" s="136">
        <v>1262</v>
      </c>
      <c r="D85" s="136">
        <v>630</v>
      </c>
      <c r="E85" s="136">
        <v>1897</v>
      </c>
      <c r="F85" s="136">
        <v>294859</v>
      </c>
      <c r="G85" s="135">
        <v>78</v>
      </c>
      <c r="H85" s="136">
        <v>5339</v>
      </c>
      <c r="I85" s="136">
        <v>6130</v>
      </c>
      <c r="J85" s="136">
        <v>11499</v>
      </c>
      <c r="K85" s="136">
        <v>284673</v>
      </c>
    </row>
    <row r="86" spans="2:11">
      <c r="B86" s="135">
        <v>64</v>
      </c>
      <c r="C86" s="136">
        <v>2301</v>
      </c>
      <c r="D86" s="136">
        <v>1168</v>
      </c>
      <c r="E86" s="136">
        <v>3484</v>
      </c>
      <c r="F86" s="136">
        <v>298343</v>
      </c>
      <c r="G86" s="135">
        <v>77</v>
      </c>
      <c r="H86" s="136">
        <v>2352</v>
      </c>
      <c r="I86" s="136">
        <v>2558</v>
      </c>
      <c r="J86" s="136">
        <v>4922</v>
      </c>
      <c r="K86" s="136">
        <v>289595</v>
      </c>
    </row>
    <row r="87" spans="2:11">
      <c r="B87" s="135">
        <v>63</v>
      </c>
      <c r="C87" s="136">
        <v>1120</v>
      </c>
      <c r="D87" s="136">
        <v>570</v>
      </c>
      <c r="E87" s="136">
        <v>1695</v>
      </c>
      <c r="F87" s="136">
        <v>300038</v>
      </c>
      <c r="G87" s="135">
        <v>76</v>
      </c>
      <c r="H87" s="136">
        <v>1898</v>
      </c>
      <c r="I87" s="136">
        <v>2293</v>
      </c>
      <c r="J87" s="136">
        <v>4198</v>
      </c>
      <c r="K87" s="136">
        <v>293793</v>
      </c>
    </row>
    <row r="88" spans="2:11">
      <c r="B88" s="135">
        <v>62</v>
      </c>
      <c r="C88" s="136">
        <v>906</v>
      </c>
      <c r="D88" s="136">
        <v>488</v>
      </c>
      <c r="E88" s="136">
        <v>1400</v>
      </c>
      <c r="F88" s="136">
        <v>301438</v>
      </c>
      <c r="G88" s="135">
        <v>75</v>
      </c>
      <c r="H88" s="136">
        <v>1686</v>
      </c>
      <c r="I88" s="136">
        <v>1756</v>
      </c>
      <c r="J88" s="136">
        <v>3452</v>
      </c>
      <c r="K88" s="136">
        <v>297245</v>
      </c>
    </row>
    <row r="89" spans="2:11">
      <c r="B89" s="135">
        <v>61</v>
      </c>
      <c r="C89" s="136">
        <v>593</v>
      </c>
      <c r="D89" s="136">
        <v>307</v>
      </c>
      <c r="E89" s="136">
        <v>905</v>
      </c>
      <c r="F89" s="136">
        <v>302343</v>
      </c>
      <c r="G89" s="135">
        <v>74</v>
      </c>
      <c r="H89" s="136">
        <v>1219</v>
      </c>
      <c r="I89" s="136">
        <v>1429</v>
      </c>
      <c r="J89" s="136">
        <v>2660</v>
      </c>
      <c r="K89" s="136">
        <v>299905</v>
      </c>
    </row>
    <row r="90" spans="2:11">
      <c r="B90" s="135">
        <v>60</v>
      </c>
      <c r="C90" s="136">
        <v>691</v>
      </c>
      <c r="D90" s="136">
        <v>340</v>
      </c>
      <c r="E90" s="136">
        <v>1032</v>
      </c>
      <c r="F90" s="136">
        <v>303375</v>
      </c>
      <c r="G90" s="135">
        <v>73</v>
      </c>
      <c r="H90" s="136">
        <v>925</v>
      </c>
      <c r="I90" s="136">
        <v>986</v>
      </c>
      <c r="J90" s="136">
        <v>1918</v>
      </c>
      <c r="K90" s="136">
        <v>301823</v>
      </c>
    </row>
    <row r="91" spans="2:11">
      <c r="B91" s="135">
        <v>59</v>
      </c>
      <c r="C91" s="136">
        <v>433</v>
      </c>
      <c r="D91" s="136">
        <v>229</v>
      </c>
      <c r="E91" s="136">
        <v>664</v>
      </c>
      <c r="F91" s="136">
        <v>304039</v>
      </c>
      <c r="G91" s="135">
        <v>72</v>
      </c>
      <c r="H91" s="136">
        <v>581</v>
      </c>
      <c r="I91" s="136">
        <v>595</v>
      </c>
      <c r="J91" s="136">
        <v>1181</v>
      </c>
      <c r="K91" s="136">
        <v>303004</v>
      </c>
    </row>
    <row r="92" spans="2:11">
      <c r="B92" s="135">
        <v>58</v>
      </c>
      <c r="C92" s="136">
        <v>367</v>
      </c>
      <c r="D92" s="136">
        <v>181</v>
      </c>
      <c r="E92" s="136">
        <v>549</v>
      </c>
      <c r="F92" s="136">
        <v>304588</v>
      </c>
      <c r="G92" s="135">
        <v>71</v>
      </c>
      <c r="H92" s="136">
        <v>552</v>
      </c>
      <c r="I92" s="136">
        <v>598</v>
      </c>
      <c r="J92" s="136">
        <v>1153</v>
      </c>
      <c r="K92" s="136">
        <v>304157</v>
      </c>
    </row>
    <row r="93" spans="2:11">
      <c r="B93" s="135">
        <v>57</v>
      </c>
      <c r="C93" s="136">
        <v>288</v>
      </c>
      <c r="D93" s="136">
        <v>160</v>
      </c>
      <c r="E93" s="136">
        <v>452</v>
      </c>
      <c r="F93" s="136">
        <v>305040</v>
      </c>
      <c r="G93" s="135">
        <v>70</v>
      </c>
      <c r="H93" s="136">
        <v>230</v>
      </c>
      <c r="I93" s="136">
        <v>224</v>
      </c>
      <c r="J93" s="136">
        <v>457</v>
      </c>
      <c r="K93" s="136">
        <v>304614</v>
      </c>
    </row>
    <row r="94" spans="2:11">
      <c r="B94" s="135">
        <v>56</v>
      </c>
      <c r="C94" s="136">
        <v>231</v>
      </c>
      <c r="D94" s="136">
        <v>112</v>
      </c>
      <c r="E94" s="136">
        <v>345</v>
      </c>
      <c r="F94" s="136">
        <v>305385</v>
      </c>
      <c r="G94" s="135">
        <v>69</v>
      </c>
      <c r="H94" s="136">
        <v>234</v>
      </c>
      <c r="I94" s="136">
        <v>232</v>
      </c>
      <c r="J94" s="136">
        <v>467</v>
      </c>
      <c r="K94" s="136">
        <v>305081</v>
      </c>
    </row>
    <row r="95" spans="2:11">
      <c r="B95" s="135">
        <v>55</v>
      </c>
      <c r="C95" s="136">
        <v>162</v>
      </c>
      <c r="D95" s="136">
        <v>72</v>
      </c>
      <c r="E95" s="136">
        <v>235</v>
      </c>
      <c r="F95" s="136">
        <v>305620</v>
      </c>
      <c r="G95" s="135">
        <v>68</v>
      </c>
      <c r="H95" s="136">
        <v>266</v>
      </c>
      <c r="I95" s="136">
        <v>100</v>
      </c>
      <c r="J95" s="136">
        <v>367</v>
      </c>
      <c r="K95" s="136">
        <v>305448</v>
      </c>
    </row>
    <row r="96" spans="2:11">
      <c r="B96" s="135">
        <v>54</v>
      </c>
      <c r="C96" s="136">
        <v>128</v>
      </c>
      <c r="D96" s="136">
        <v>63</v>
      </c>
      <c r="E96" s="136">
        <v>192</v>
      </c>
      <c r="F96" s="136">
        <v>305812</v>
      </c>
      <c r="G96" s="135">
        <v>67</v>
      </c>
      <c r="H96" s="136">
        <v>579</v>
      </c>
      <c r="I96" s="136">
        <v>356</v>
      </c>
      <c r="J96" s="136">
        <v>945</v>
      </c>
      <c r="K96" s="136">
        <v>306393</v>
      </c>
    </row>
    <row r="97" spans="2:11">
      <c r="B97" s="135">
        <v>53</v>
      </c>
      <c r="C97" s="136">
        <v>81</v>
      </c>
      <c r="D97" s="136">
        <v>46</v>
      </c>
      <c r="E97" s="136">
        <v>127</v>
      </c>
      <c r="F97" s="136">
        <v>305939</v>
      </c>
      <c r="G97" s="135"/>
      <c r="H97" s="136"/>
      <c r="I97" s="136"/>
      <c r="J97" s="136"/>
      <c r="K97" s="136"/>
    </row>
    <row r="98" spans="2:11">
      <c r="B98" s="135">
        <v>52</v>
      </c>
      <c r="C98" s="136">
        <v>65</v>
      </c>
      <c r="D98" s="136">
        <v>22</v>
      </c>
      <c r="E98" s="136">
        <v>88</v>
      </c>
      <c r="F98" s="136">
        <v>306027</v>
      </c>
      <c r="G98" s="135"/>
      <c r="H98" s="136"/>
      <c r="I98" s="136"/>
      <c r="J98" s="136"/>
      <c r="K98" s="136"/>
    </row>
    <row r="99" spans="2:11">
      <c r="B99" s="135">
        <v>51</v>
      </c>
      <c r="C99" s="136">
        <v>66</v>
      </c>
      <c r="D99" s="136">
        <v>22</v>
      </c>
      <c r="E99" s="136">
        <v>88</v>
      </c>
      <c r="F99" s="136">
        <v>306115</v>
      </c>
      <c r="G99" s="135"/>
      <c r="H99" s="136"/>
      <c r="I99" s="136"/>
      <c r="J99" s="136"/>
      <c r="K99" s="136"/>
    </row>
    <row r="100" spans="2:11">
      <c r="B100" s="135">
        <v>50</v>
      </c>
      <c r="C100" s="136">
        <v>41</v>
      </c>
      <c r="D100" s="136">
        <v>30</v>
      </c>
      <c r="E100" s="136">
        <v>71</v>
      </c>
      <c r="F100" s="136">
        <v>306186</v>
      </c>
      <c r="G100" s="135"/>
      <c r="H100" s="136"/>
      <c r="I100" s="136"/>
      <c r="J100" s="136"/>
      <c r="K100" s="136"/>
    </row>
    <row r="101" spans="2:11">
      <c r="B101" s="135">
        <v>49</v>
      </c>
      <c r="C101" s="136">
        <v>28</v>
      </c>
      <c r="D101" s="136">
        <v>11</v>
      </c>
      <c r="E101" s="136">
        <v>39</v>
      </c>
      <c r="F101" s="136">
        <v>306225</v>
      </c>
      <c r="G101" s="137"/>
      <c r="H101" s="138"/>
      <c r="I101" s="138"/>
      <c r="J101" s="138"/>
      <c r="K101" s="138"/>
    </row>
    <row r="102" spans="2:11">
      <c r="B102" s="135">
        <v>48</v>
      </c>
      <c r="C102" s="136">
        <v>62</v>
      </c>
      <c r="D102" s="136">
        <v>20</v>
      </c>
      <c r="E102" s="136">
        <v>82</v>
      </c>
      <c r="F102" s="136">
        <v>306307</v>
      </c>
      <c r="G102" s="137"/>
      <c r="H102" s="138"/>
      <c r="I102" s="138"/>
      <c r="J102" s="138"/>
      <c r="K102" s="138"/>
    </row>
    <row r="103" spans="2:11">
      <c r="B103" s="135">
        <v>47</v>
      </c>
      <c r="C103" s="136">
        <v>5</v>
      </c>
      <c r="D103" s="136">
        <v>9</v>
      </c>
      <c r="E103" s="136">
        <v>14</v>
      </c>
      <c r="F103" s="136">
        <v>306321</v>
      </c>
      <c r="G103" s="139"/>
      <c r="H103" s="136"/>
      <c r="I103" s="136"/>
      <c r="J103" s="136"/>
      <c r="K103" s="136"/>
    </row>
    <row r="104" spans="2:11" ht="17.5" thickBot="1">
      <c r="B104" s="140">
        <v>46</v>
      </c>
      <c r="C104" s="136">
        <v>546</v>
      </c>
      <c r="D104" s="136">
        <v>205</v>
      </c>
      <c r="E104" s="136">
        <v>756</v>
      </c>
      <c r="F104" s="136">
        <v>307077</v>
      </c>
      <c r="G104" s="140"/>
      <c r="H104" s="136"/>
      <c r="I104" s="136"/>
      <c r="J104" s="136"/>
      <c r="K104" s="136"/>
    </row>
    <row r="105" spans="2:11" ht="17.5" thickBot="1">
      <c r="B105" s="5"/>
      <c r="C105" s="9"/>
      <c r="D105" s="9"/>
      <c r="E105" s="9"/>
      <c r="F105" s="7"/>
    </row>
    <row r="106" spans="2:11" ht="17.5" thickBot="1">
      <c r="B106" s="5"/>
      <c r="C106" s="9"/>
      <c r="D106" s="9"/>
      <c r="E106" s="9"/>
      <c r="F106" s="7"/>
    </row>
    <row r="107" spans="2:11" ht="17.5" thickBot="1">
      <c r="B107" s="6"/>
      <c r="C107" s="11"/>
      <c r="D107" s="11"/>
      <c r="E107" s="11"/>
      <c r="F107" s="8"/>
    </row>
    <row r="108" spans="2:11" ht="17.5" thickBot="1">
      <c r="B108" s="4"/>
      <c r="C108" s="10"/>
      <c r="D108" s="10"/>
      <c r="E108" s="10"/>
      <c r="F108" s="12"/>
    </row>
    <row r="109" spans="2:11" ht="17.5" thickBot="1">
      <c r="B109" s="5"/>
      <c r="C109" s="9"/>
      <c r="D109" s="9"/>
      <c r="E109" s="9"/>
      <c r="F109" s="12"/>
    </row>
    <row r="110" spans="2:11" ht="17.5" thickBot="1">
      <c r="B110" s="5"/>
      <c r="C110" s="9"/>
      <c r="D110" s="9"/>
      <c r="E110" s="9"/>
      <c r="F110" s="12"/>
    </row>
    <row r="111" spans="2:11" ht="17.5" thickBot="1">
      <c r="B111" s="5"/>
      <c r="C111" s="9"/>
      <c r="D111" s="9"/>
      <c r="E111" s="9"/>
      <c r="F111" s="12"/>
    </row>
    <row r="112" spans="2:11" ht="17.5" thickBot="1">
      <c r="B112" s="5"/>
      <c r="C112" s="9"/>
      <c r="D112" s="9"/>
      <c r="E112" s="9"/>
      <c r="F112" s="12"/>
    </row>
    <row r="113" spans="2:6" ht="17.5" thickBot="1">
      <c r="B113" s="5"/>
      <c r="C113" s="9"/>
      <c r="D113" s="9"/>
      <c r="E113" s="9"/>
      <c r="F113" s="12"/>
    </row>
    <row r="114" spans="2:6" ht="17.5" thickBot="1">
      <c r="B114" s="5"/>
      <c r="C114" s="9"/>
      <c r="D114" s="9"/>
      <c r="E114" s="9"/>
      <c r="F114" s="12"/>
    </row>
    <row r="115" spans="2:6" ht="17.5" thickBot="1">
      <c r="B115" s="5"/>
      <c r="C115" s="9"/>
      <c r="D115" s="9"/>
      <c r="E115" s="9"/>
      <c r="F115" s="12"/>
    </row>
    <row r="116" spans="2:6" ht="17.5" thickBot="1">
      <c r="B116" s="5"/>
      <c r="C116" s="9"/>
      <c r="D116" s="9"/>
      <c r="E116" s="9"/>
      <c r="F116" s="12"/>
    </row>
  </sheetData>
  <mergeCells count="2">
    <mergeCell ref="B3:F3"/>
    <mergeCell ref="G3:K3"/>
  </mergeCells>
  <phoneticPr fontId="1" type="noConversion"/>
  <pageMargins left="0.7" right="0.7" top="0.75" bottom="0.75" header="0.3" footer="0.3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449F0-7DDB-49FB-9703-0B57D4E6D635}">
  <sheetPr>
    <tabColor rgb="FF00B0F0"/>
  </sheetPr>
  <dimension ref="A1:S89"/>
  <sheetViews>
    <sheetView tabSelected="1" zoomScaleNormal="100" workbookViewId="0">
      <selection activeCell="C8" sqref="C8"/>
    </sheetView>
  </sheetViews>
  <sheetFormatPr defaultRowHeight="17"/>
  <cols>
    <col min="2" max="2" width="17" style="3" customWidth="1"/>
    <col min="3" max="3" width="19.58203125" style="3" customWidth="1"/>
    <col min="4" max="4" width="10.08203125" style="3" customWidth="1"/>
    <col min="5" max="5" width="10.08203125" customWidth="1"/>
    <col min="7" max="7" width="12.33203125" customWidth="1"/>
    <col min="8" max="11" width="16.25" customWidth="1"/>
    <col min="13" max="14" width="8.6640625" style="38"/>
    <col min="15" max="18" width="7.9140625" hidden="1" customWidth="1"/>
    <col min="19" max="19" width="8.6640625" customWidth="1"/>
  </cols>
  <sheetData>
    <row r="1" spans="1:18" ht="17.5" thickBot="1">
      <c r="A1" s="2"/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37"/>
      <c r="O1">
        <v>0</v>
      </c>
      <c r="P1">
        <v>0</v>
      </c>
      <c r="Q1">
        <v>0</v>
      </c>
      <c r="R1">
        <v>0</v>
      </c>
    </row>
    <row r="2" spans="1:18" ht="21" customHeight="1">
      <c r="A2" s="2"/>
      <c r="B2" s="13" t="s">
        <v>7</v>
      </c>
      <c r="C2" s="157" t="s">
        <v>72</v>
      </c>
      <c r="D2" s="157"/>
      <c r="E2" s="158"/>
      <c r="F2" s="2"/>
      <c r="G2" s="2"/>
      <c r="H2" s="2"/>
      <c r="I2" s="2"/>
      <c r="J2" s="2"/>
      <c r="K2" s="2"/>
      <c r="L2" s="37"/>
      <c r="N2"/>
      <c r="O2">
        <v>2</v>
      </c>
      <c r="P2">
        <v>2</v>
      </c>
      <c r="Q2">
        <v>2</v>
      </c>
      <c r="R2">
        <v>2</v>
      </c>
    </row>
    <row r="3" spans="1:18" ht="21" customHeight="1" thickBot="1">
      <c r="A3" s="2"/>
      <c r="B3" s="14" t="s">
        <v>71</v>
      </c>
      <c r="C3" s="159" t="s">
        <v>55</v>
      </c>
      <c r="D3" s="159"/>
      <c r="E3" s="160"/>
      <c r="F3" s="2"/>
      <c r="G3" s="2"/>
      <c r="H3" s="2"/>
      <c r="I3" s="2"/>
      <c r="J3" s="2"/>
      <c r="K3" s="2"/>
      <c r="L3" s="2"/>
      <c r="M3" s="37"/>
      <c r="O3">
        <v>3</v>
      </c>
      <c r="P3">
        <v>3</v>
      </c>
      <c r="Q3">
        <v>3</v>
      </c>
      <c r="R3">
        <v>3</v>
      </c>
    </row>
    <row r="4" spans="1:18" ht="17.5" thickBot="1">
      <c r="A4" s="2"/>
      <c r="B4" s="1"/>
      <c r="C4" s="1"/>
      <c r="D4" s="1"/>
      <c r="E4" s="2"/>
      <c r="F4" s="2"/>
      <c r="G4" s="2"/>
      <c r="H4" s="2"/>
      <c r="I4" s="15"/>
      <c r="J4" s="2"/>
      <c r="K4" s="2"/>
      <c r="L4" s="2"/>
      <c r="M4" s="37"/>
      <c r="O4">
        <v>4</v>
      </c>
      <c r="P4">
        <v>4</v>
      </c>
      <c r="Q4">
        <v>4</v>
      </c>
      <c r="R4">
        <v>4</v>
      </c>
    </row>
    <row r="5" spans="1:18" ht="21" customHeight="1">
      <c r="A5" s="2"/>
      <c r="B5" s="163" t="s">
        <v>24</v>
      </c>
      <c r="C5" s="164"/>
      <c r="D5" s="164"/>
      <c r="E5" s="165"/>
      <c r="F5" s="2"/>
      <c r="G5" s="174" t="s">
        <v>25</v>
      </c>
      <c r="H5" s="175"/>
      <c r="I5" s="176"/>
      <c r="J5" s="2"/>
      <c r="K5" s="2"/>
      <c r="L5" s="2"/>
      <c r="M5" s="37"/>
      <c r="O5">
        <v>5</v>
      </c>
      <c r="P5">
        <v>5</v>
      </c>
      <c r="Q5">
        <v>5</v>
      </c>
      <c r="R5">
        <v>5</v>
      </c>
    </row>
    <row r="6" spans="1:18" ht="21" customHeight="1" thickBot="1">
      <c r="A6" s="2"/>
      <c r="B6" s="166"/>
      <c r="C6" s="167"/>
      <c r="D6" s="167"/>
      <c r="E6" s="168"/>
      <c r="F6" s="2"/>
      <c r="G6" s="177"/>
      <c r="H6" s="178"/>
      <c r="I6" s="179"/>
      <c r="J6" s="2"/>
      <c r="K6" s="2"/>
      <c r="L6" s="2"/>
      <c r="M6" s="37"/>
      <c r="O6">
        <v>6</v>
      </c>
      <c r="P6">
        <v>6</v>
      </c>
      <c r="Q6">
        <v>6</v>
      </c>
      <c r="R6">
        <v>6</v>
      </c>
    </row>
    <row r="7" spans="1:18" ht="21" customHeight="1" thickBot="1">
      <c r="A7" s="2"/>
      <c r="B7" s="58" t="s">
        <v>39</v>
      </c>
      <c r="C7" s="59" t="s">
        <v>48</v>
      </c>
      <c r="D7" s="155" t="s">
        <v>38</v>
      </c>
      <c r="E7" s="156"/>
      <c r="F7" s="53"/>
      <c r="G7" s="58" t="s">
        <v>39</v>
      </c>
      <c r="H7" s="59" t="s">
        <v>40</v>
      </c>
      <c r="I7" s="60" t="s">
        <v>38</v>
      </c>
      <c r="J7" s="2"/>
      <c r="K7" s="2"/>
      <c r="L7" s="2"/>
      <c r="M7" s="37"/>
      <c r="O7">
        <v>7</v>
      </c>
      <c r="P7">
        <v>7</v>
      </c>
      <c r="Q7">
        <v>7</v>
      </c>
      <c r="R7">
        <v>7</v>
      </c>
    </row>
    <row r="8" spans="1:18" ht="21" customHeight="1">
      <c r="A8" s="2"/>
      <c r="B8" s="61" t="s">
        <v>41</v>
      </c>
      <c r="C8" s="62">
        <v>76</v>
      </c>
      <c r="D8" s="172">
        <v>24</v>
      </c>
      <c r="E8" s="173"/>
      <c r="F8" s="53"/>
      <c r="G8" s="61" t="s">
        <v>41</v>
      </c>
      <c r="H8" s="62">
        <v>130</v>
      </c>
      <c r="I8" s="63">
        <v>24</v>
      </c>
      <c r="J8" s="2"/>
      <c r="K8" s="2"/>
      <c r="L8" s="2"/>
      <c r="M8" s="37"/>
      <c r="O8">
        <v>8</v>
      </c>
      <c r="P8">
        <v>8</v>
      </c>
      <c r="Q8">
        <v>8</v>
      </c>
      <c r="R8">
        <v>8</v>
      </c>
    </row>
    <row r="9" spans="1:18" ht="21" customHeight="1" thickBot="1">
      <c r="A9" s="2"/>
      <c r="B9" s="64" t="s">
        <v>42</v>
      </c>
      <c r="C9" s="65">
        <v>74</v>
      </c>
      <c r="D9" s="161">
        <v>26</v>
      </c>
      <c r="E9" s="162"/>
      <c r="F9" s="53"/>
      <c r="G9" s="64" t="s">
        <v>42</v>
      </c>
      <c r="H9" s="65">
        <v>133</v>
      </c>
      <c r="I9" s="66">
        <v>18</v>
      </c>
      <c r="J9" s="2"/>
      <c r="K9" s="2"/>
      <c r="L9" s="2"/>
      <c r="M9" s="37"/>
      <c r="O9">
        <v>9</v>
      </c>
      <c r="P9">
        <v>9</v>
      </c>
      <c r="Q9">
        <v>9</v>
      </c>
      <c r="R9">
        <v>9</v>
      </c>
    </row>
    <row r="10" spans="1:18" ht="21" customHeight="1" thickBot="1">
      <c r="A10" s="2"/>
      <c r="B10" s="169" t="s">
        <v>49</v>
      </c>
      <c r="C10" s="170"/>
      <c r="D10" s="170"/>
      <c r="E10" s="171"/>
      <c r="F10" s="53"/>
      <c r="G10" s="180" t="s">
        <v>50</v>
      </c>
      <c r="H10" s="181"/>
      <c r="I10" s="182"/>
      <c r="J10" s="2"/>
      <c r="K10" s="2"/>
      <c r="L10" s="2"/>
      <c r="M10" s="37"/>
      <c r="O10">
        <v>10</v>
      </c>
      <c r="P10">
        <v>10</v>
      </c>
      <c r="Q10">
        <v>10</v>
      </c>
      <c r="R10">
        <v>10</v>
      </c>
    </row>
    <row r="11" spans="1:18" ht="21" customHeight="1">
      <c r="A11" s="2"/>
      <c r="B11" s="58" t="s">
        <v>43</v>
      </c>
      <c r="C11" s="59" t="s">
        <v>40</v>
      </c>
      <c r="D11" s="59" t="s">
        <v>44</v>
      </c>
      <c r="E11" s="60" t="s">
        <v>45</v>
      </c>
      <c r="F11" s="53"/>
      <c r="G11" s="58" t="s">
        <v>43</v>
      </c>
      <c r="H11" s="155" t="s">
        <v>51</v>
      </c>
      <c r="I11" s="156"/>
      <c r="J11" s="2"/>
      <c r="K11" s="2"/>
      <c r="L11" s="2"/>
      <c r="M11" s="37"/>
      <c r="O11">
        <v>11</v>
      </c>
      <c r="P11">
        <v>11</v>
      </c>
      <c r="Q11">
        <v>11</v>
      </c>
      <c r="R11">
        <v>11</v>
      </c>
    </row>
    <row r="12" spans="1:18" ht="21" customHeight="1">
      <c r="A12" s="2"/>
      <c r="B12" s="61" t="s">
        <v>52</v>
      </c>
      <c r="C12" s="49">
        <f>ROUND($C$8*$C$21+$D$8*$C$22+$C$24,0)</f>
        <v>143</v>
      </c>
      <c r="D12" s="132">
        <f>VLOOKUP($C12, '국어 백분위 표'!$B$6:$D$117, 3, FALSE)</f>
        <v>99.757878317164753</v>
      </c>
      <c r="E12" s="50">
        <f>VLOOKUP($C12, '국어 백분위 표'!$B$6:$D$117, 2, FALSE)</f>
        <v>1</v>
      </c>
      <c r="F12" s="53"/>
      <c r="G12" s="61" t="s">
        <v>52</v>
      </c>
      <c r="H12" s="187">
        <f>IF(AND($M$36="불가능", $N$36="불가능"), "가능한 케이스 없음", IF(OR(M36="불가능", N36="불가능"), MIN(M36, N36), IF(M36=N36, M36, M36&amp;" 또는 "&amp;N36)))</f>
        <v>88</v>
      </c>
      <c r="I12" s="188"/>
      <c r="J12" s="2"/>
      <c r="K12" s="2"/>
      <c r="L12" s="2"/>
      <c r="M12" s="37"/>
      <c r="O12">
        <v>12</v>
      </c>
      <c r="P12">
        <v>12</v>
      </c>
      <c r="Q12">
        <v>12</v>
      </c>
      <c r="R12">
        <v>12</v>
      </c>
    </row>
    <row r="13" spans="1:18" ht="21" customHeight="1">
      <c r="A13" s="2"/>
      <c r="B13" s="61" t="s">
        <v>53</v>
      </c>
      <c r="C13" s="49">
        <f>ROUND($C$8*$C$21+$D$8*$C$23+$C$25,0)</f>
        <v>146</v>
      </c>
      <c r="D13" s="132">
        <f>VLOOKUP($C13, '국어 백분위 표'!$B$6:$D$117, 3, FALSE)</f>
        <v>99.945616246088107</v>
      </c>
      <c r="E13" s="50">
        <f>VLOOKUP($C13, '국어 백분위 표'!$B$6:$D$117, 2, FALSE)</f>
        <v>1</v>
      </c>
      <c r="F13" s="53"/>
      <c r="G13" s="61" t="s">
        <v>53</v>
      </c>
      <c r="H13" s="185">
        <f>IF(AND(M37="불가능", N37="불가능"), "가능한 케이스 없음", IF(OR(M37="불가능", N37="불가능"), MIN(M37, N37), IF(M37=N37, M37, M37&amp;" 또는 "&amp;N37)))</f>
        <v>85</v>
      </c>
      <c r="I13" s="186"/>
      <c r="J13" s="2"/>
      <c r="K13" s="2"/>
      <c r="L13" s="2"/>
      <c r="M13" s="37"/>
      <c r="O13">
        <v>13</v>
      </c>
      <c r="P13">
        <v>13</v>
      </c>
      <c r="Q13">
        <v>13</v>
      </c>
      <c r="R13">
        <v>13</v>
      </c>
    </row>
    <row r="14" spans="1:18" ht="21" customHeight="1">
      <c r="A14" s="2"/>
      <c r="B14" s="61" t="s">
        <v>54</v>
      </c>
      <c r="C14" s="49">
        <f>ROUND($C$9*$C$27+$D$9*$C$28+$C$31,0)</f>
        <v>150</v>
      </c>
      <c r="D14" s="132">
        <f>VLOOKUP($C14, '수학 백분위 표'!$B$6:$D$117, 3, FALSE)</f>
        <v>99.246882272114561</v>
      </c>
      <c r="E14" s="50">
        <f>VLOOKUP($C14, '수학 백분위 표'!$B$7:$D$118, 2, FALSE)</f>
        <v>1</v>
      </c>
      <c r="F14" s="53"/>
      <c r="G14" s="61" t="s">
        <v>54</v>
      </c>
      <c r="H14" s="185">
        <f>IF(AND(M38="불가능", N38="불가능"), "가능한 케이스 없음", IF(OR(M38="불가능", N38="불가능"), MIN(M38, N38), IF(M38=N38, M38, M38&amp;" 또는 "&amp;N38)))</f>
        <v>79</v>
      </c>
      <c r="I14" s="186"/>
      <c r="J14" s="2"/>
      <c r="K14" s="2"/>
      <c r="L14" s="2"/>
      <c r="M14" s="37"/>
      <c r="O14">
        <v>14</v>
      </c>
      <c r="P14">
        <v>14</v>
      </c>
      <c r="Q14">
        <v>14</v>
      </c>
      <c r="R14">
        <v>14</v>
      </c>
    </row>
    <row r="15" spans="1:18" ht="21" customHeight="1">
      <c r="A15" s="2"/>
      <c r="B15" s="61" t="s">
        <v>46</v>
      </c>
      <c r="C15" s="49">
        <f>ROUND($C$9*$C$27+$D$9*$C$29+$C$32,0)</f>
        <v>159</v>
      </c>
      <c r="D15" s="132">
        <f>VLOOKUP($C15, '수학 백분위 표'!$B$6:$D$117, 3, FALSE)</f>
        <v>99.945494838328557</v>
      </c>
      <c r="E15" s="50">
        <f>VLOOKUP($C15, '수학 백분위 표'!$B$6:$D$118, 2, FALSE)</f>
        <v>1</v>
      </c>
      <c r="F15" s="53"/>
      <c r="G15" s="61" t="s">
        <v>46</v>
      </c>
      <c r="H15" s="185">
        <f>IF(AND(M39="불가능", N39="불가능"), "가능한 케이스 없음", IF(OR(M39="불가능", N39="불가능"), MIN(M39, N39), IF(M39=N39, M39, M39&amp;" 또는 "&amp;N39)))</f>
        <v>72</v>
      </c>
      <c r="I15" s="186"/>
      <c r="J15" s="2"/>
      <c r="K15" s="2"/>
      <c r="L15" s="2"/>
      <c r="M15" s="37"/>
      <c r="O15">
        <v>15</v>
      </c>
      <c r="P15">
        <v>15</v>
      </c>
      <c r="Q15">
        <v>15</v>
      </c>
      <c r="R15">
        <v>15</v>
      </c>
    </row>
    <row r="16" spans="1:18" ht="21" customHeight="1" thickBot="1">
      <c r="A16" s="2"/>
      <c r="B16" s="64" t="s">
        <v>47</v>
      </c>
      <c r="C16" s="51">
        <f>ROUND($C$9*$C$27+$D$9*$C$30+$C$33,0)</f>
        <v>154</v>
      </c>
      <c r="D16" s="133">
        <f>VLOOKUP($C16, '수학 백분위 표'!$B$6:$D$117, 3, FALSE)</f>
        <v>99.666278276592479</v>
      </c>
      <c r="E16" s="52">
        <f>VLOOKUP($C16, '수학 백분위 표'!$B$6:$D$118, 2, FALSE)</f>
        <v>1</v>
      </c>
      <c r="F16" s="53"/>
      <c r="G16" s="64" t="s">
        <v>47</v>
      </c>
      <c r="H16" s="183" t="str">
        <f>IF(AND(M40="불가능", N40="불가능"), "가능한 케이스 없음", IF(OR(M40="불가능", N40="불가능"), MIN(M40, N40), IF(M40=N40, M40, M40&amp;" 또는 "&amp;N40)))</f>
        <v>75 또는 76</v>
      </c>
      <c r="I16" s="184"/>
      <c r="K16" s="2"/>
      <c r="L16" s="2"/>
      <c r="O16">
        <v>16</v>
      </c>
      <c r="P16">
        <v>16</v>
      </c>
      <c r="Q16">
        <v>16</v>
      </c>
      <c r="R16">
        <v>16</v>
      </c>
    </row>
    <row r="17" spans="1:18">
      <c r="A17" s="2"/>
      <c r="B17" s="46"/>
      <c r="C17" s="46"/>
      <c r="D17" s="46"/>
      <c r="E17" s="47"/>
      <c r="F17" s="2"/>
      <c r="G17" s="47"/>
      <c r="H17" s="47"/>
      <c r="I17" s="47"/>
      <c r="J17" s="2"/>
      <c r="K17" s="2"/>
      <c r="L17" s="2"/>
      <c r="M17" s="37"/>
      <c r="O17">
        <v>17</v>
      </c>
      <c r="P17">
        <v>17</v>
      </c>
      <c r="Q17">
        <v>17</v>
      </c>
      <c r="R17">
        <v>17</v>
      </c>
    </row>
    <row r="18" spans="1:18">
      <c r="A18" s="2"/>
      <c r="B18" s="1"/>
      <c r="C18" s="1"/>
      <c r="D18" s="1"/>
      <c r="E18" s="2"/>
      <c r="F18" s="2"/>
      <c r="G18" s="2"/>
      <c r="H18" s="2"/>
      <c r="I18" s="2"/>
      <c r="J18" s="2"/>
      <c r="K18" s="2"/>
      <c r="L18" s="2"/>
      <c r="M18" s="37"/>
      <c r="O18">
        <v>18</v>
      </c>
      <c r="P18">
        <v>18</v>
      </c>
      <c r="Q18">
        <v>18</v>
      </c>
      <c r="R18">
        <v>18</v>
      </c>
    </row>
    <row r="19" spans="1:18">
      <c r="A19" s="2"/>
      <c r="B19" s="1"/>
      <c r="C19" s="1"/>
      <c r="D19" s="1"/>
      <c r="E19" s="2"/>
      <c r="F19" s="2"/>
      <c r="H19" s="2"/>
      <c r="I19" s="2"/>
      <c r="J19" s="2"/>
      <c r="K19" s="2"/>
      <c r="L19" s="2"/>
      <c r="M19" s="37"/>
      <c r="O19">
        <v>19</v>
      </c>
      <c r="P19">
        <v>19</v>
      </c>
      <c r="Q19">
        <v>19</v>
      </c>
      <c r="R19">
        <v>19</v>
      </c>
    </row>
    <row r="20" spans="1:18" ht="17.5" thickBot="1">
      <c r="A20" s="2"/>
      <c r="B20" s="1"/>
      <c r="C20" s="1"/>
      <c r="D20" s="1"/>
      <c r="E20" s="2"/>
      <c r="F20" s="2"/>
      <c r="G20" s="2"/>
      <c r="H20" s="2"/>
      <c r="I20" s="2"/>
      <c r="J20" s="2"/>
      <c r="K20" s="2"/>
      <c r="L20" s="2"/>
      <c r="M20" s="37"/>
      <c r="O20">
        <v>20</v>
      </c>
      <c r="P20">
        <v>20</v>
      </c>
      <c r="Q20">
        <v>20</v>
      </c>
      <c r="R20">
        <v>20</v>
      </c>
    </row>
    <row r="21" spans="1:18" ht="21" customHeight="1" thickBot="1">
      <c r="A21" s="2"/>
      <c r="B21" s="39" t="s">
        <v>23</v>
      </c>
      <c r="C21" s="40">
        <v>1.048</v>
      </c>
      <c r="D21" s="1"/>
      <c r="E21" s="2"/>
      <c r="F21" s="2"/>
      <c r="G21" s="149" t="s">
        <v>33</v>
      </c>
      <c r="H21" s="150"/>
      <c r="I21" s="150"/>
      <c r="J21" s="151"/>
      <c r="K21" s="2"/>
      <c r="L21" s="2"/>
      <c r="M21" s="37"/>
      <c r="O21">
        <v>21</v>
      </c>
      <c r="P21">
        <v>21</v>
      </c>
      <c r="Q21">
        <v>21</v>
      </c>
      <c r="R21">
        <v>21</v>
      </c>
    </row>
    <row r="22" spans="1:18" ht="21" customHeight="1">
      <c r="A22" s="2"/>
      <c r="B22" s="41" t="s">
        <v>9</v>
      </c>
      <c r="C22" s="42">
        <v>0.71</v>
      </c>
      <c r="D22" s="1"/>
      <c r="E22" s="2"/>
      <c r="F22" s="2"/>
      <c r="G22" s="16"/>
      <c r="H22" s="17" t="s">
        <v>19</v>
      </c>
      <c r="I22" s="17" t="s">
        <v>21</v>
      </c>
      <c r="J22" s="18" t="s">
        <v>28</v>
      </c>
      <c r="K22" s="2"/>
      <c r="L22" s="2"/>
      <c r="M22" s="37"/>
      <c r="O22">
        <v>22</v>
      </c>
      <c r="P22">
        <v>22</v>
      </c>
      <c r="Q22">
        <v>22</v>
      </c>
      <c r="R22">
        <v>22</v>
      </c>
    </row>
    <row r="23" spans="1:18" ht="21" customHeight="1">
      <c r="A23" s="2"/>
      <c r="B23" s="41" t="s">
        <v>10</v>
      </c>
      <c r="C23" s="42">
        <v>0.81799999999999995</v>
      </c>
      <c r="D23" s="1"/>
      <c r="E23" s="2"/>
      <c r="F23" s="2"/>
      <c r="G23" s="19" t="s">
        <v>5</v>
      </c>
      <c r="H23" s="20">
        <v>191654</v>
      </c>
      <c r="I23" s="20">
        <v>115423</v>
      </c>
      <c r="J23" s="21">
        <f>H23+I23</f>
        <v>307077</v>
      </c>
      <c r="K23" s="22"/>
      <c r="L23" s="22"/>
      <c r="M23" s="37"/>
      <c r="O23">
        <v>23</v>
      </c>
      <c r="P23">
        <v>24</v>
      </c>
      <c r="Q23">
        <v>23</v>
      </c>
      <c r="R23">
        <v>23</v>
      </c>
    </row>
    <row r="24" spans="1:18" ht="21" customHeight="1">
      <c r="A24" s="2"/>
      <c r="B24" s="41" t="s">
        <v>11</v>
      </c>
      <c r="C24" s="42">
        <v>46</v>
      </c>
      <c r="D24" s="1"/>
      <c r="E24" s="2"/>
      <c r="F24" s="2"/>
      <c r="G24" s="23" t="s">
        <v>29</v>
      </c>
      <c r="H24" s="24">
        <v>37.369999999999997</v>
      </c>
      <c r="I24" s="24">
        <v>45.76</v>
      </c>
      <c r="J24" s="25">
        <f>(H24*$H$23+I24*$I$23)/$J$23</f>
        <v>40.523603070239709</v>
      </c>
      <c r="K24" s="22"/>
      <c r="L24" s="22"/>
      <c r="M24" s="37"/>
      <c r="O24">
        <v>24</v>
      </c>
      <c r="P24" s="30"/>
      <c r="Q24">
        <v>24</v>
      </c>
      <c r="R24">
        <v>24</v>
      </c>
    </row>
    <row r="25" spans="1:18" ht="21" customHeight="1" thickBot="1">
      <c r="A25" s="2"/>
      <c r="B25" s="43" t="s">
        <v>12</v>
      </c>
      <c r="C25" s="44">
        <v>46.3</v>
      </c>
      <c r="D25" s="1"/>
      <c r="E25" s="2"/>
      <c r="F25" s="2"/>
      <c r="G25" s="23" t="s">
        <v>30</v>
      </c>
      <c r="H25" s="24">
        <f>H26-H24</f>
        <v>14.770000000000003</v>
      </c>
      <c r="I25" s="24">
        <f>I26-I24</f>
        <v>15.850000000000001</v>
      </c>
      <c r="J25" s="25">
        <f t="shared" ref="J25:J26" si="0">(H25*$H$23+I25*$I$23)/$J$23</f>
        <v>15.175946521556485</v>
      </c>
      <c r="K25" s="22"/>
      <c r="L25" s="22"/>
      <c r="M25" s="37"/>
      <c r="O25">
        <v>25</v>
      </c>
      <c r="P25" s="30"/>
      <c r="Q25">
        <v>25</v>
      </c>
      <c r="R25">
        <v>26</v>
      </c>
    </row>
    <row r="26" spans="1:18" ht="21" customHeight="1" thickBot="1">
      <c r="A26" s="2"/>
      <c r="B26" s="45"/>
      <c r="C26" s="45"/>
      <c r="D26" s="1"/>
      <c r="E26" s="2"/>
      <c r="F26" s="26"/>
      <c r="G26" s="27" t="s">
        <v>31</v>
      </c>
      <c r="H26" s="28">
        <v>52.14</v>
      </c>
      <c r="I26" s="28">
        <v>61.61</v>
      </c>
      <c r="J26" s="29">
        <f t="shared" si="0"/>
        <v>55.699549591796192</v>
      </c>
      <c r="K26" s="26"/>
      <c r="L26" s="26"/>
      <c r="M26" s="37"/>
      <c r="O26">
        <v>26</v>
      </c>
      <c r="Q26">
        <v>26</v>
      </c>
    </row>
    <row r="27" spans="1:18" ht="21" customHeight="1" thickBot="1">
      <c r="A27" s="2"/>
      <c r="B27" s="39" t="s">
        <v>27</v>
      </c>
      <c r="C27" s="40">
        <v>0.87</v>
      </c>
      <c r="D27" s="1"/>
      <c r="E27" s="2"/>
      <c r="F27" s="26"/>
      <c r="G27" s="26"/>
      <c r="H27" s="26"/>
      <c r="I27" s="26"/>
      <c r="J27" s="26"/>
      <c r="K27" s="26"/>
      <c r="L27" s="26"/>
      <c r="M27" s="37"/>
      <c r="O27">
        <v>27</v>
      </c>
      <c r="Q27">
        <v>27</v>
      </c>
    </row>
    <row r="28" spans="1:18" ht="21" customHeight="1" thickBot="1">
      <c r="A28" s="2"/>
      <c r="B28" s="41" t="s">
        <v>15</v>
      </c>
      <c r="C28" s="42">
        <v>0.70299999999999996</v>
      </c>
      <c r="D28" s="1"/>
      <c r="E28" s="2"/>
      <c r="F28" s="26"/>
      <c r="G28" s="152" t="s">
        <v>34</v>
      </c>
      <c r="H28" s="153"/>
      <c r="I28" s="153"/>
      <c r="J28" s="153"/>
      <c r="K28" s="154"/>
      <c r="L28" s="2"/>
      <c r="M28" s="37"/>
      <c r="O28">
        <v>28</v>
      </c>
      <c r="Q28">
        <v>28</v>
      </c>
    </row>
    <row r="29" spans="1:18" ht="21" customHeight="1">
      <c r="A29" s="2"/>
      <c r="B29" s="41" t="s">
        <v>16</v>
      </c>
      <c r="C29" s="42">
        <v>0.99</v>
      </c>
      <c r="D29" s="1"/>
      <c r="E29" s="2"/>
      <c r="F29" s="26"/>
      <c r="G29" s="31"/>
      <c r="H29" s="32" t="s">
        <v>20</v>
      </c>
      <c r="I29" s="32" t="s">
        <v>35</v>
      </c>
      <c r="J29" s="32" t="s">
        <v>36</v>
      </c>
      <c r="K29" s="33" t="s">
        <v>28</v>
      </c>
      <c r="L29" s="2"/>
      <c r="M29" s="37"/>
      <c r="O29">
        <v>29</v>
      </c>
      <c r="Q29">
        <v>29</v>
      </c>
    </row>
    <row r="30" spans="1:18" ht="21" customHeight="1">
      <c r="A30" s="2"/>
      <c r="B30" s="41" t="s">
        <v>13</v>
      </c>
      <c r="C30" s="42">
        <v>0.82</v>
      </c>
      <c r="D30" s="1"/>
      <c r="E30" s="2"/>
      <c r="F30" s="26"/>
      <c r="G30" s="23" t="s">
        <v>5</v>
      </c>
      <c r="H30" s="20">
        <v>165146</v>
      </c>
      <c r="I30" s="20">
        <v>133116</v>
      </c>
      <c r="J30" s="20">
        <v>8131</v>
      </c>
      <c r="K30" s="34">
        <f>H30+I30+J30</f>
        <v>306393</v>
      </c>
      <c r="L30" s="2"/>
      <c r="M30" s="37"/>
      <c r="O30">
        <v>30</v>
      </c>
      <c r="Q30">
        <v>30</v>
      </c>
    </row>
    <row r="31" spans="1:18" ht="21" customHeight="1">
      <c r="A31" s="2"/>
      <c r="B31" s="41" t="s">
        <v>14</v>
      </c>
      <c r="C31" s="42">
        <v>67</v>
      </c>
      <c r="D31" s="1"/>
      <c r="E31" s="2"/>
      <c r="F31" s="26"/>
      <c r="G31" s="23" t="s">
        <v>29</v>
      </c>
      <c r="H31" s="24">
        <v>20.14</v>
      </c>
      <c r="I31" s="24">
        <v>38.33</v>
      </c>
      <c r="J31" s="24">
        <v>23.6</v>
      </c>
      <c r="K31" s="25">
        <f>(H31*$H$30+I31*$I$30+J31*$J$30)/$K$30</f>
        <v>28.134677750470797</v>
      </c>
      <c r="L31" s="2"/>
      <c r="M31" s="37"/>
      <c r="O31">
        <v>31</v>
      </c>
      <c r="Q31">
        <v>31</v>
      </c>
    </row>
    <row r="32" spans="1:18" ht="21" customHeight="1">
      <c r="A32" s="2"/>
      <c r="B32" s="41" t="s">
        <v>17</v>
      </c>
      <c r="C32" s="42">
        <v>68.400000000000006</v>
      </c>
      <c r="D32" s="1"/>
      <c r="E32" s="2"/>
      <c r="F32" s="26"/>
      <c r="G32" s="23" t="s">
        <v>30</v>
      </c>
      <c r="H32" s="24">
        <f>H33-H31</f>
        <v>8.6499999999999986</v>
      </c>
      <c r="I32" s="24">
        <f>I33-I31</f>
        <v>10.340000000000003</v>
      </c>
      <c r="J32" s="24">
        <f>J33-J31</f>
        <v>7.2399999999999984</v>
      </c>
      <c r="K32" s="25">
        <f t="shared" ref="K32:K33" si="1">(H32*$H$30+I32*$I$30+J32*$J$30)/$K$30</f>
        <v>9.3468218268694123</v>
      </c>
      <c r="L32" s="2"/>
      <c r="M32" s="37"/>
      <c r="O32">
        <v>32</v>
      </c>
      <c r="Q32">
        <v>32</v>
      </c>
    </row>
    <row r="33" spans="1:17" ht="21" customHeight="1" thickBot="1">
      <c r="A33" s="2"/>
      <c r="B33" s="43" t="s">
        <v>18</v>
      </c>
      <c r="C33" s="44">
        <v>68.2</v>
      </c>
      <c r="D33" s="1"/>
      <c r="E33" s="2"/>
      <c r="F33" s="26"/>
      <c r="G33" s="27" t="s">
        <v>31</v>
      </c>
      <c r="H33" s="28">
        <v>28.79</v>
      </c>
      <c r="I33" s="28">
        <v>48.67</v>
      </c>
      <c r="J33" s="28">
        <v>30.84</v>
      </c>
      <c r="K33" s="29">
        <f t="shared" si="1"/>
        <v>37.481499577340209</v>
      </c>
      <c r="L33" s="2"/>
      <c r="M33" s="37"/>
      <c r="O33">
        <v>33</v>
      </c>
      <c r="Q33">
        <v>33</v>
      </c>
    </row>
    <row r="34" spans="1:17">
      <c r="A34" s="2"/>
      <c r="B34" s="1"/>
      <c r="C34" s="1"/>
      <c r="D34" s="1"/>
      <c r="E34" s="2"/>
      <c r="F34" s="26"/>
      <c r="G34" s="26"/>
      <c r="H34" s="26"/>
      <c r="I34" s="26"/>
      <c r="J34" s="26"/>
      <c r="K34" s="2"/>
      <c r="L34" s="2"/>
      <c r="M34" s="37"/>
      <c r="O34">
        <v>34</v>
      </c>
      <c r="Q34">
        <v>34</v>
      </c>
    </row>
    <row r="35" spans="1:17">
      <c r="A35" s="2"/>
      <c r="B35" s="1"/>
      <c r="C35" s="1"/>
      <c r="D35" s="1"/>
      <c r="E35" s="2"/>
      <c r="F35" s="26"/>
      <c r="G35" s="26"/>
      <c r="H35" s="26"/>
      <c r="I35" s="26"/>
      <c r="J35" s="26"/>
      <c r="K35" s="2"/>
      <c r="L35" s="2"/>
      <c r="M35" s="37"/>
      <c r="O35">
        <v>35</v>
      </c>
      <c r="Q35">
        <v>35</v>
      </c>
    </row>
    <row r="36" spans="1:17">
      <c r="E36" s="38"/>
      <c r="F36" s="38"/>
      <c r="G36" s="35">
        <f>($H$8-0.5-$I$8*$C$22-$C$24)/$C$21</f>
        <v>63.416030534351151</v>
      </c>
      <c r="H36" s="35">
        <f>($H$8+0.499-$I$8*$C$22-$C$24)/$C$21</f>
        <v>64.369274809160302</v>
      </c>
      <c r="I36" s="36">
        <f>ROUNDUP(G36, 0)</f>
        <v>64</v>
      </c>
      <c r="J36" s="36">
        <f>ROUNDDOWN(H36, 0)</f>
        <v>64</v>
      </c>
      <c r="K36" s="35">
        <f>ROUNDUP(G36, 0)+$I$8</f>
        <v>88</v>
      </c>
      <c r="L36" s="35">
        <f>ROUNDDOWN(H36, 0)+$I$8</f>
        <v>88</v>
      </c>
      <c r="M36" s="35">
        <f>IF(OR($I36&gt;76, $J36&lt;0, AND($I36=75, $J36=75), AND($I36=1, $J36=1), $I36&gt;$J36, K36&gt;100, K36=99, K36=1, K36&lt;0, $I$8&gt;24, $I$8=23, $I$8=1, $I$8&lt;0), "불가능", K36)</f>
        <v>88</v>
      </c>
      <c r="N36" s="35">
        <f>IF(OR($I36&gt;76, $J36&lt;0, AND($I36=75, $J36=75), AND($I36=1, $J36=1), $I36&gt;$J36, L36&gt;100, L36=99, L36=1, L36&lt;0, $I$8&gt;24, $I$8=23, $I$8=1, $I$8&lt;0, H36&lt;0), "불가능", L36)</f>
        <v>88</v>
      </c>
      <c r="O36">
        <v>36</v>
      </c>
      <c r="Q36">
        <v>36</v>
      </c>
    </row>
    <row r="37" spans="1:17">
      <c r="E37" s="38"/>
      <c r="F37" s="38"/>
      <c r="G37" s="35">
        <f>($H$8-0.5-$I$8*$C$23-$C$25)/$C$21</f>
        <v>60.656488549618317</v>
      </c>
      <c r="H37" s="35">
        <f>($H$8+0.499-$I$8*$C$23-$C$25)/$C$21</f>
        <v>61.609732824427475</v>
      </c>
      <c r="I37" s="36">
        <f>ROUNDUP(G37, 0)</f>
        <v>61</v>
      </c>
      <c r="J37" s="36">
        <f>ROUNDDOWN(H37, 0)</f>
        <v>61</v>
      </c>
      <c r="K37" s="35">
        <f>ROUNDUP(G37, 0)+$I$8</f>
        <v>85</v>
      </c>
      <c r="L37" s="35">
        <f>ROUNDDOWN(H37, 0)+$I$8</f>
        <v>85</v>
      </c>
      <c r="M37" s="35">
        <f>IF(OR($I37&gt;76, $J37&lt;0, AND($I37=75, $J37=75), AND($I37=1, $J37=1), $I37&gt;$J37, K37&gt;100, K37=99, K37=1, K37&lt;0, $I$8&gt;24, $I$8=23, $I$8=1, $I$8&lt;0), "불가능", K37)</f>
        <v>85</v>
      </c>
      <c r="N37" s="35">
        <f>IF(OR($I37&gt;76, $J37&lt;0, AND($I37=75, $J37=75), AND($I37=1, $J37=1), $I37&gt;$J37, L37&gt;100, L37=99, L37=1, L37&lt;0, $I$8&gt;24, $I$8=23, $I$8=1, $I$8&lt;0, H37&lt;0), "불가능", L37)</f>
        <v>85</v>
      </c>
      <c r="O37">
        <v>37</v>
      </c>
      <c r="Q37">
        <v>37</v>
      </c>
    </row>
    <row r="38" spans="1:17">
      <c r="E38" s="38"/>
      <c r="F38" s="38"/>
      <c r="G38" s="35">
        <f>($H$9-0.5-$I$9*$C$28-$C$31)/$C$27</f>
        <v>60.742528735632192</v>
      </c>
      <c r="H38" s="35">
        <f>($H$9+0.499-$I$9*$C$28-$C$31)/$C$27</f>
        <v>61.890804597701148</v>
      </c>
      <c r="I38" s="36">
        <f>ROUNDUP(G38, 0)</f>
        <v>61</v>
      </c>
      <c r="J38" s="36">
        <f>ROUNDDOWN(H38, 0)</f>
        <v>61</v>
      </c>
      <c r="K38" s="35">
        <f>ROUNDUP(G38, 0)+$I$9</f>
        <v>79</v>
      </c>
      <c r="L38" s="35">
        <f>ROUNDDOWN(H38, 0)+$I$9</f>
        <v>79</v>
      </c>
      <c r="M38" s="35">
        <f t="shared" ref="M38:M40" si="2">IF(OR($I38&gt;74, $J38&lt;0, AND($I38=73, $J38=73), AND($I38=1, $J38=1), $I38&gt;$J38, K38&gt;100, K38=99, K38=1, K38&lt;0, $I$9&gt;26, $I$9=25, $I$9=1, $I$9&lt;0), "불가능", K38)</f>
        <v>79</v>
      </c>
      <c r="N38" s="35">
        <f>IF(OR($I38&gt;74, $J38&lt;0, AND($I38=73, $J38=73), AND($I38=1, $J38=1), $I38&gt;$J38, L38&gt;100, L38=99, L38=1, L38&lt;0, $I$9&gt;26, $I$9=25, $I$9=1, $I$9&lt;0, H38&lt;0), "불가능", L38)</f>
        <v>79</v>
      </c>
      <c r="O38">
        <v>38</v>
      </c>
      <c r="Q38">
        <v>38</v>
      </c>
    </row>
    <row r="39" spans="1:17">
      <c r="E39" s="38"/>
      <c r="F39" s="38"/>
      <c r="G39" s="35">
        <f>($H$9-0.5-$I$9*$C$29-$C$32)/$C$27</f>
        <v>53.195402298850574</v>
      </c>
      <c r="H39" s="35">
        <f>($H$9+0.499-$I$9*$C$29-$C$32)/$C$27</f>
        <v>54.343678160919538</v>
      </c>
      <c r="I39" s="36">
        <f>ROUNDUP(G39, 0)</f>
        <v>54</v>
      </c>
      <c r="J39" s="36">
        <f>ROUNDDOWN(H39, 0)</f>
        <v>54</v>
      </c>
      <c r="K39" s="35">
        <f>ROUNDUP(G39, 0)+$I$9</f>
        <v>72</v>
      </c>
      <c r="L39" s="35">
        <f>ROUNDDOWN(H39, 0)+$I$9</f>
        <v>72</v>
      </c>
      <c r="M39" s="35">
        <f t="shared" si="2"/>
        <v>72</v>
      </c>
      <c r="N39" s="35">
        <f>IF(OR($I39&gt;74, $J39&lt;0, AND($I39=73, $J39=73), AND($I39=1, $J39=1), $I39&gt;$J39, L39&gt;100, L39=99, L39=1, L39&lt;0, $I$9&gt;26, $I$9=25, $I$9=1, $I$9&lt;0, H39&lt;0), "불가능", L39)</f>
        <v>72</v>
      </c>
      <c r="O39">
        <v>39</v>
      </c>
      <c r="Q39">
        <v>39</v>
      </c>
    </row>
    <row r="40" spans="1:17">
      <c r="E40" s="38"/>
      <c r="F40" s="38"/>
      <c r="G40" s="35">
        <f>($H$9-0.5-$I$9*$C$30-$C$33)/$C$27</f>
        <v>56.942528735632173</v>
      </c>
      <c r="H40" s="35">
        <f>($H$9+0.499-$I$9*$C$30-$C$33)/$C$27</f>
        <v>58.090804597701137</v>
      </c>
      <c r="I40" s="36">
        <f>ROUNDUP(G40, 0)</f>
        <v>57</v>
      </c>
      <c r="J40" s="36">
        <f>ROUNDDOWN(H40, 0)</f>
        <v>58</v>
      </c>
      <c r="K40" s="35">
        <f>ROUNDUP(G40, 0)+$I$9</f>
        <v>75</v>
      </c>
      <c r="L40" s="35">
        <f>ROUNDDOWN(H40, 0)+$I$9</f>
        <v>76</v>
      </c>
      <c r="M40" s="35">
        <f t="shared" si="2"/>
        <v>75</v>
      </c>
      <c r="N40" s="35">
        <f>IF(OR($I40&gt;74, $J40&lt;0, AND($I40=73, $J40=73), AND($I40=1, $J40=1), $I40&gt;$J40, L40&gt;100, L40=99, L40=1, L40&lt;0, $I$9&gt;26, $I$9=25, $I$9=1, $I$9&lt;0, H40&lt;0), "불가능", L40)</f>
        <v>76</v>
      </c>
      <c r="O40">
        <v>40</v>
      </c>
      <c r="Q40">
        <v>40</v>
      </c>
    </row>
    <row r="41" spans="1:17">
      <c r="E41" s="38"/>
      <c r="F41" s="38"/>
      <c r="G41" s="38"/>
      <c r="H41" s="38"/>
      <c r="I41" s="38"/>
      <c r="J41" s="38"/>
      <c r="K41" s="38"/>
      <c r="L41" s="38"/>
      <c r="O41">
        <v>41</v>
      </c>
      <c r="Q41">
        <v>41</v>
      </c>
    </row>
    <row r="42" spans="1:17">
      <c r="E42" s="38"/>
      <c r="F42" s="38"/>
      <c r="G42" s="38"/>
      <c r="H42" s="38"/>
      <c r="I42" s="38"/>
      <c r="J42" s="38"/>
      <c r="K42" s="38"/>
      <c r="L42" s="38"/>
      <c r="O42">
        <v>42</v>
      </c>
      <c r="Q42">
        <v>42</v>
      </c>
    </row>
    <row r="43" spans="1:17">
      <c r="O43">
        <v>43</v>
      </c>
      <c r="Q43">
        <v>43</v>
      </c>
    </row>
    <row r="44" spans="1:17">
      <c r="O44">
        <v>44</v>
      </c>
      <c r="Q44">
        <v>44</v>
      </c>
    </row>
    <row r="45" spans="1:17">
      <c r="O45">
        <v>45</v>
      </c>
      <c r="Q45">
        <v>45</v>
      </c>
    </row>
    <row r="46" spans="1:17">
      <c r="O46">
        <v>46</v>
      </c>
      <c r="Q46">
        <v>46</v>
      </c>
    </row>
    <row r="47" spans="1:17">
      <c r="O47">
        <v>47</v>
      </c>
      <c r="Q47">
        <v>47</v>
      </c>
    </row>
    <row r="48" spans="1:17">
      <c r="O48">
        <v>48</v>
      </c>
      <c r="Q48">
        <v>48</v>
      </c>
    </row>
    <row r="49" spans="15:17">
      <c r="O49">
        <v>49</v>
      </c>
      <c r="Q49">
        <v>49</v>
      </c>
    </row>
    <row r="50" spans="15:17">
      <c r="O50">
        <v>50</v>
      </c>
      <c r="Q50">
        <v>50</v>
      </c>
    </row>
    <row r="51" spans="15:17">
      <c r="O51">
        <v>51</v>
      </c>
      <c r="Q51">
        <v>51</v>
      </c>
    </row>
    <row r="52" spans="15:17">
      <c r="O52">
        <v>52</v>
      </c>
      <c r="Q52">
        <v>52</v>
      </c>
    </row>
    <row r="53" spans="15:17">
      <c r="O53">
        <v>53</v>
      </c>
      <c r="Q53">
        <v>53</v>
      </c>
    </row>
    <row r="54" spans="15:17">
      <c r="O54">
        <v>54</v>
      </c>
      <c r="Q54">
        <v>54</v>
      </c>
    </row>
    <row r="55" spans="15:17">
      <c r="O55">
        <v>55</v>
      </c>
      <c r="Q55">
        <v>55</v>
      </c>
    </row>
    <row r="56" spans="15:17">
      <c r="O56">
        <v>56</v>
      </c>
      <c r="Q56">
        <v>56</v>
      </c>
    </row>
    <row r="57" spans="15:17">
      <c r="O57">
        <v>57</v>
      </c>
      <c r="Q57">
        <v>57</v>
      </c>
    </row>
    <row r="58" spans="15:17">
      <c r="O58">
        <v>58</v>
      </c>
      <c r="Q58">
        <v>58</v>
      </c>
    </row>
    <row r="59" spans="15:17">
      <c r="O59">
        <v>59</v>
      </c>
      <c r="Q59">
        <v>59</v>
      </c>
    </row>
    <row r="60" spans="15:17">
      <c r="O60">
        <v>60</v>
      </c>
      <c r="Q60">
        <v>60</v>
      </c>
    </row>
    <row r="61" spans="15:17">
      <c r="O61">
        <v>61</v>
      </c>
      <c r="Q61">
        <v>61</v>
      </c>
    </row>
    <row r="62" spans="15:17">
      <c r="O62">
        <v>62</v>
      </c>
      <c r="Q62">
        <v>62</v>
      </c>
    </row>
    <row r="63" spans="15:17">
      <c r="O63">
        <v>63</v>
      </c>
      <c r="Q63">
        <v>63</v>
      </c>
    </row>
    <row r="64" spans="15:17">
      <c r="O64">
        <v>64</v>
      </c>
      <c r="Q64">
        <v>64</v>
      </c>
    </row>
    <row r="65" spans="15:19">
      <c r="O65">
        <v>65</v>
      </c>
      <c r="Q65">
        <v>65</v>
      </c>
    </row>
    <row r="66" spans="15:19">
      <c r="O66">
        <v>66</v>
      </c>
      <c r="Q66">
        <v>66</v>
      </c>
    </row>
    <row r="67" spans="15:19">
      <c r="O67">
        <v>67</v>
      </c>
      <c r="Q67">
        <v>67</v>
      </c>
    </row>
    <row r="68" spans="15:19">
      <c r="O68">
        <v>68</v>
      </c>
      <c r="Q68">
        <v>68</v>
      </c>
    </row>
    <row r="69" spans="15:19">
      <c r="O69">
        <v>69</v>
      </c>
      <c r="Q69">
        <v>69</v>
      </c>
    </row>
    <row r="70" spans="15:19">
      <c r="O70">
        <v>70</v>
      </c>
      <c r="Q70">
        <v>70</v>
      </c>
    </row>
    <row r="71" spans="15:19">
      <c r="O71">
        <v>71</v>
      </c>
      <c r="Q71">
        <v>71</v>
      </c>
    </row>
    <row r="72" spans="15:19">
      <c r="O72">
        <v>72</v>
      </c>
      <c r="Q72">
        <v>72</v>
      </c>
    </row>
    <row r="73" spans="15:19">
      <c r="O73">
        <v>73</v>
      </c>
      <c r="Q73">
        <v>74</v>
      </c>
    </row>
    <row r="74" spans="15:19">
      <c r="O74">
        <v>74</v>
      </c>
    </row>
    <row r="75" spans="15:19">
      <c r="O75">
        <v>76</v>
      </c>
    </row>
    <row r="76" spans="15:19" ht="17.5" thickBot="1"/>
    <row r="77" spans="15:19" ht="17.5" thickBot="1">
      <c r="O77" s="149" t="s">
        <v>33</v>
      </c>
      <c r="P77" s="150"/>
      <c r="Q77" s="150"/>
      <c r="R77" s="151"/>
      <c r="S77" s="2"/>
    </row>
    <row r="78" spans="15:19">
      <c r="O78" s="16"/>
      <c r="P78" s="17" t="s">
        <v>19</v>
      </c>
      <c r="Q78" s="17" t="s">
        <v>21</v>
      </c>
      <c r="R78" s="18" t="s">
        <v>28</v>
      </c>
      <c r="S78" s="2"/>
    </row>
    <row r="79" spans="15:19">
      <c r="O79" s="19" t="s">
        <v>32</v>
      </c>
      <c r="P79" s="20">
        <v>189902</v>
      </c>
      <c r="Q79" s="20">
        <v>97048</v>
      </c>
      <c r="R79" s="21">
        <f>P79+Q79</f>
        <v>286950</v>
      </c>
      <c r="S79" s="22"/>
    </row>
    <row r="80" spans="15:19">
      <c r="O80" s="23" t="s">
        <v>29</v>
      </c>
      <c r="P80" s="24">
        <v>42.23</v>
      </c>
      <c r="Q80" s="24">
        <v>51.05</v>
      </c>
      <c r="R80" s="25">
        <f>(P80*$P$79+Q80*$Q$79)/$R$79</f>
        <v>45.212970412963926</v>
      </c>
      <c r="S80" s="22"/>
    </row>
    <row r="81" spans="15:19">
      <c r="O81" s="23" t="s">
        <v>30</v>
      </c>
      <c r="P81" s="24">
        <f>P82-P80</f>
        <v>15.800000000000004</v>
      </c>
      <c r="Q81" s="24">
        <f>Q82-Q80</f>
        <v>16.5</v>
      </c>
      <c r="R81" s="25">
        <f>(P81*$P$79+Q81*$Q$79)/$R$79</f>
        <v>16.03674368356857</v>
      </c>
      <c r="S81" s="22"/>
    </row>
    <row r="82" spans="15:19" ht="17.5" thickBot="1">
      <c r="O82" s="27" t="s">
        <v>31</v>
      </c>
      <c r="P82" s="28">
        <v>58.03</v>
      </c>
      <c r="Q82" s="28">
        <v>67.55</v>
      </c>
      <c r="R82" s="29">
        <f>(P82*$P$79+Q82*$Q$79)/$R$79</f>
        <v>61.2497140965325</v>
      </c>
      <c r="S82" s="26"/>
    </row>
    <row r="83" spans="15:19" ht="17.5" thickBot="1">
      <c r="O83" s="26"/>
      <c r="P83" s="26"/>
      <c r="Q83" s="26"/>
      <c r="R83" s="26"/>
      <c r="S83" s="26"/>
    </row>
    <row r="84" spans="15:19" ht="17.5" thickBot="1">
      <c r="O84" s="152" t="s">
        <v>34</v>
      </c>
      <c r="P84" s="153"/>
      <c r="Q84" s="153"/>
      <c r="R84" s="153"/>
      <c r="S84" s="154"/>
    </row>
    <row r="85" spans="15:19">
      <c r="O85" s="31"/>
      <c r="P85" s="32" t="s">
        <v>20</v>
      </c>
      <c r="Q85" s="32" t="s">
        <v>35</v>
      </c>
      <c r="R85" s="32" t="s">
        <v>36</v>
      </c>
      <c r="S85" s="33" t="s">
        <v>28</v>
      </c>
    </row>
    <row r="86" spans="15:19">
      <c r="O86" s="23" t="s">
        <v>32</v>
      </c>
      <c r="P86" s="20">
        <v>155934</v>
      </c>
      <c r="Q86" s="20">
        <v>117473</v>
      </c>
      <c r="R86" s="20">
        <v>12592</v>
      </c>
      <c r="S86" s="34">
        <f>P86+Q86+R86</f>
        <v>285999</v>
      </c>
    </row>
    <row r="87" spans="15:19">
      <c r="O87" s="23" t="s">
        <v>29</v>
      </c>
      <c r="P87" s="24">
        <v>19.68</v>
      </c>
      <c r="Q87" s="24">
        <v>36.46</v>
      </c>
      <c r="R87" s="24">
        <v>26.75</v>
      </c>
      <c r="S87" s="25">
        <f>(P87*$P$86+Q87*$Q$86+R87*$R$86)/$S$86</f>
        <v>26.883599942657142</v>
      </c>
    </row>
    <row r="88" spans="15:19">
      <c r="O88" s="23" t="s">
        <v>30</v>
      </c>
      <c r="P88" s="24">
        <f>P89-P87</f>
        <v>8.7600000000000016</v>
      </c>
      <c r="Q88" s="24">
        <f>Q89-Q87</f>
        <v>11.269999999999996</v>
      </c>
      <c r="R88" s="24">
        <f>R89-R87</f>
        <v>9.0600000000000023</v>
      </c>
      <c r="S88" s="25">
        <f>(P88*$P$86+Q88*$Q$86+R88*$R$86)/$S$86</f>
        <v>9.8041813782565672</v>
      </c>
    </row>
    <row r="89" spans="15:19" ht="17.5" thickBot="1">
      <c r="O89" s="27" t="s">
        <v>31</v>
      </c>
      <c r="P89" s="28">
        <v>28.44</v>
      </c>
      <c r="Q89" s="28">
        <v>47.73</v>
      </c>
      <c r="R89" s="28">
        <v>35.81</v>
      </c>
      <c r="S89" s="29">
        <f>(P89*$P$86+Q89*$Q$86+R89*$R$86)/$S$86</f>
        <v>36.687781320913707</v>
      </c>
    </row>
  </sheetData>
  <sheetProtection algorithmName="SHA-512" hashValue="BiQRBTEM2wUq1wivQmbmky6O0LL8baGHB0x/AiSBe5xWKSmbtavP3Qwwm58mb5bY4ZWyVtOwRv2Auk27LbuXew==" saltValue="TqXt3gIlel1PuuSHLhdXuQ==" spinCount="100000" sheet="1" selectLockedCells="1" autoFilter="0"/>
  <protectedRanges>
    <protectedRange sqref="C8:E9" name="범위1"/>
    <protectedRange sqref="H8:I9" name="범위2"/>
  </protectedRanges>
  <autoFilter ref="B11:B16" xr:uid="{BC7449F0-7DDB-49FB-9703-0B57D4E6D635}"/>
  <mergeCells count="19">
    <mergeCell ref="O77:R77"/>
    <mergeCell ref="O84:S84"/>
    <mergeCell ref="B5:E6"/>
    <mergeCell ref="B10:E10"/>
    <mergeCell ref="D7:E7"/>
    <mergeCell ref="D8:E8"/>
    <mergeCell ref="G5:I6"/>
    <mergeCell ref="G10:I10"/>
    <mergeCell ref="H16:I16"/>
    <mergeCell ref="H15:I15"/>
    <mergeCell ref="H14:I14"/>
    <mergeCell ref="H13:I13"/>
    <mergeCell ref="H12:I12"/>
    <mergeCell ref="G21:J21"/>
    <mergeCell ref="G28:K28"/>
    <mergeCell ref="H11:I11"/>
    <mergeCell ref="C2:E2"/>
    <mergeCell ref="C3:E3"/>
    <mergeCell ref="D9:E9"/>
  </mergeCells>
  <phoneticPr fontId="1" type="noConversion"/>
  <dataValidations xWindow="781" yWindow="600" count="4">
    <dataValidation type="list" allowBlank="1" showErrorMessage="1" errorTitle="입력할 수 없는 값입니다." error="국어 공통과목 원점수의 범위는 다음과 같습니다._x000a_[0 이상 76 이하의 범위에서 1과 75를 제외한 정수]" promptTitle="국어" prompt="ㄹㄹ" sqref="C8" xr:uid="{81FEA36A-2A09-4652-8B75-70295D98BE1A}">
      <formula1>$O$1:$O$75</formula1>
    </dataValidation>
    <dataValidation type="list" allowBlank="1" showInputMessage="1" showErrorMessage="1" errorTitle="입력할 수 없는 값입니다." error="수학 선택과목 원점수의 범위는 다음과 같습니다._x000a_[0 이상 26 이하의 범위에서 1과 25를 제외한 정수]" sqref="D9:E9 I9" xr:uid="{6B2519B0-8C6C-44C9-9ACA-B3A3CF449B06}">
      <formula1>$R$1:$R$25</formula1>
    </dataValidation>
    <dataValidation type="list" allowBlank="1" showInputMessage="1" showErrorMessage="1" errorTitle="입력할 수 없는 값입니다." error="수학 공통과목 원점수의 범위는 다음과 같습니다._x000a_[0 이상 74 이하의 범위에서 1과 73을 제외한 정수]" sqref="C9" xr:uid="{1C862E91-9456-4CD4-84FC-E08AD4503751}">
      <formula1>$Q$1:$Q$73</formula1>
    </dataValidation>
    <dataValidation type="list" allowBlank="1" showInputMessage="1" showErrorMessage="1" errorTitle="입력할 수 없는 값입니다." error="국어 선택과목 원점수의 범위는 다음과 같습니다._x000a_[0 이상 24 이하의 범위에서 1과 23을 제외한 정수]" sqref="D8:E8 I8" xr:uid="{63174EEE-2DED-4E38-B3D4-936614C8B10C}">
      <formula1>$P$1:$P$23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781" yWindow="600" count="2">
        <x14:dataValidation type="list" allowBlank="1" showErrorMessage="1" errorTitle="입력할 수 없는 값입니다." error="2023학년도 3월 고3 전국연합학력평가 국어 영역의 표준점수 범위는 다음과 같습니다._x000a_[46 이상 146 이하의 범위에서 145를 제외한 정수]" xr:uid="{BF8CA3A3-B055-4E54-AF96-445AE4D45415}">
          <x14:formula1>
            <xm:f>'인원 입력 기능'!$B$5:$B$105</xm:f>
          </x14:formula1>
          <xm:sqref>H8</xm:sqref>
        </x14:dataValidation>
        <x14:dataValidation type="list" allowBlank="1" showInputMessage="1" showErrorMessage="1" errorTitle="입력할 수 없는 값입니다." error="2023학년도 3월 고3 전국연합학력평가 수학 영역의 표준점수 범위는 다음과 같습니다._x000a_[67 이상 159 이하의 범위에서 158을 제외한 정수]" xr:uid="{62D1FBFE-A989-45CA-8B8B-BEE96865A735}">
          <x14:formula1>
            <xm:f>'인원 입력 기능'!$G$5:$G$89</xm:f>
          </x14:formula1>
          <xm:sqref>H9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81599-ED7E-DD48-BC90-9ECDA184EE14}">
  <sheetPr>
    <tabColor rgb="FFFFFF00"/>
  </sheetPr>
  <dimension ref="A1:N140"/>
  <sheetViews>
    <sheetView showGridLines="0" showRuler="0" zoomScaleNormal="100" zoomScalePageLayoutView="40" workbookViewId="0">
      <selection activeCell="D68" sqref="D68"/>
    </sheetView>
  </sheetViews>
  <sheetFormatPr defaultRowHeight="17"/>
  <cols>
    <col min="1" max="1" width="11.08203125" customWidth="1"/>
    <col min="2" max="2" width="14.08203125" style="57" customWidth="1"/>
    <col min="3" max="4" width="21.25" style="57" customWidth="1"/>
    <col min="5" max="8" width="14.08203125" customWidth="1"/>
    <col min="9" max="9" width="17.08203125" customWidth="1"/>
    <col min="10" max="10" width="18.08203125" customWidth="1"/>
    <col min="11" max="11" width="12.1640625" customWidth="1"/>
    <col min="13" max="14" width="8.6640625" hidden="1" customWidth="1"/>
  </cols>
  <sheetData>
    <row r="1" spans="1:14" ht="17.5" customHeight="1" thickBot="1">
      <c r="A1" s="2"/>
      <c r="B1" s="53"/>
      <c r="C1" s="53"/>
      <c r="D1" s="53"/>
      <c r="E1" s="2"/>
      <c r="F1" s="2"/>
      <c r="G1" s="2"/>
      <c r="H1" s="2"/>
      <c r="I1" s="2"/>
      <c r="J1" s="2"/>
    </row>
    <row r="2" spans="1:14" ht="25" customHeight="1" thickBot="1">
      <c r="A2" s="2"/>
      <c r="B2" s="105" t="s">
        <v>65</v>
      </c>
      <c r="C2" s="189" t="s">
        <v>73</v>
      </c>
      <c r="D2" s="190"/>
      <c r="E2" s="106" t="s">
        <v>6</v>
      </c>
      <c r="F2" s="107" t="s">
        <v>37</v>
      </c>
      <c r="G2" s="108" t="s">
        <v>5</v>
      </c>
      <c r="H2" s="113">
        <f>MAX('인원 입력 기능'!F:F)</f>
        <v>307077</v>
      </c>
      <c r="I2" s="2"/>
      <c r="J2" s="2"/>
    </row>
    <row r="3" spans="1:14" ht="25" customHeight="1" thickBot="1">
      <c r="A3" s="2"/>
      <c r="B3" s="130" t="s">
        <v>71</v>
      </c>
      <c r="C3" s="191" t="s">
        <v>66</v>
      </c>
      <c r="D3" s="192"/>
      <c r="E3" s="109" t="s">
        <v>4</v>
      </c>
      <c r="F3" s="110" t="s">
        <v>22</v>
      </c>
      <c r="G3" s="111"/>
      <c r="H3" s="112"/>
      <c r="J3" s="2"/>
    </row>
    <row r="4" spans="1:14" ht="25" customHeight="1" thickBot="1">
      <c r="A4" s="2"/>
      <c r="B4" s="48"/>
      <c r="C4" s="48"/>
      <c r="D4" s="48"/>
      <c r="E4" s="1"/>
      <c r="F4" s="2"/>
      <c r="G4" s="2"/>
      <c r="H4" s="2"/>
      <c r="I4" s="2"/>
      <c r="J4" s="2"/>
    </row>
    <row r="5" spans="1:14" s="74" customFormat="1" ht="25" customHeight="1" thickBot="1">
      <c r="A5" s="72"/>
      <c r="B5" s="94" t="s">
        <v>62</v>
      </c>
      <c r="C5" s="95" t="s">
        <v>63</v>
      </c>
      <c r="D5" s="96" t="s">
        <v>64</v>
      </c>
      <c r="E5" s="129" t="s">
        <v>3</v>
      </c>
      <c r="F5" s="134" t="s">
        <v>2</v>
      </c>
      <c r="G5" s="134" t="s">
        <v>1</v>
      </c>
      <c r="H5" s="141" t="s">
        <v>0</v>
      </c>
      <c r="I5" s="72"/>
      <c r="J5" s="73"/>
      <c r="K5" s="97"/>
    </row>
    <row r="6" spans="1:14" s="74" customFormat="1" ht="25" customHeight="1">
      <c r="A6" s="72"/>
      <c r="B6" s="85">
        <f>'인원 입력 기능'!B5</f>
        <v>146</v>
      </c>
      <c r="C6" s="86">
        <f t="shared" ref="C6:C69" si="0">IF(ROUND(B6,0)&gt;=$N$6,1,IF(ROUND(B6,0)&gt;=$N$7,2,IF(ROUND(B6,0)&gt;=$N$8,3,IF(ROUND(B6,0)&gt;=$N$9,4,IF(ROUND(B6,0)&gt;=$N$10,5,IF(ROUND(B6,0)&gt;=$N$11,6,IF(ROUND(B6,0)&gt;=$N$12,7,IF(ROUND(B6,0)&gt;=$N$13,8,9))))))))</f>
        <v>1</v>
      </c>
      <c r="D6" s="143">
        <f>100*(1-(0+G6)/2/$H$2)</f>
        <v>99.945616246088107</v>
      </c>
      <c r="E6" s="101">
        <f>'인원 입력 기능'!E5</f>
        <v>334</v>
      </c>
      <c r="F6" s="102">
        <f>E6/$H$2</f>
        <v>1.0876750782377058E-3</v>
      </c>
      <c r="G6" s="103">
        <f>E6</f>
        <v>334</v>
      </c>
      <c r="H6" s="104">
        <f>G6/$H$2</f>
        <v>1.0876750782377058E-3</v>
      </c>
      <c r="I6" s="72"/>
      <c r="J6" s="72"/>
      <c r="K6" s="98"/>
      <c r="M6" s="98">
        <v>1</v>
      </c>
      <c r="N6" s="142">
        <v>133</v>
      </c>
    </row>
    <row r="7" spans="1:14" s="74" customFormat="1" ht="25" customHeight="1">
      <c r="A7" s="72"/>
      <c r="B7" s="87">
        <f>'인원 입력 기능'!B6</f>
        <v>144</v>
      </c>
      <c r="C7" s="76">
        <f t="shared" ref="C7:C15" si="1">IF(ROUND(B7,0)&gt;=$N$6,1,IF(ROUND(B7,0)&gt;=$N$7,2,IF(ROUND(B7,0)&gt;=$N$8,3,IF(ROUND(B7,0)&gt;=$N$9,4,IF(ROUND(B7,0)&gt;=$N$10,5,IF(ROUND(B7,0)&gt;=$N$11,6,IF(ROUND(B7,0)&gt;=$N$12,7,IF(ROUND(B7,0)&gt;=$N$13,8,9))))))))</f>
        <v>1</v>
      </c>
      <c r="D7" s="144">
        <f>100*(1-(G6+G7)/2/$H$2)</f>
        <v>99.877555140893008</v>
      </c>
      <c r="E7" s="89">
        <f>'인원 입력 기능'!E6</f>
        <v>84</v>
      </c>
      <c r="F7" s="119">
        <f t="shared" ref="F7:F70" si="2">E7/$H$2</f>
        <v>2.7354702566457275E-4</v>
      </c>
      <c r="G7" s="90">
        <f>SUM($E$6:E7)</f>
        <v>418</v>
      </c>
      <c r="H7" s="121">
        <f t="shared" ref="H7:H70" si="3">G7/$H$2</f>
        <v>1.3612221039022785E-3</v>
      </c>
      <c r="I7" s="72"/>
      <c r="J7" s="72"/>
      <c r="K7" s="98"/>
      <c r="M7" s="98">
        <v>2</v>
      </c>
      <c r="N7" s="142">
        <v>125</v>
      </c>
    </row>
    <row r="8" spans="1:14" s="74" customFormat="1" ht="25" customHeight="1">
      <c r="A8" s="72"/>
      <c r="B8" s="87">
        <f>'인원 입력 기능'!B7</f>
        <v>143</v>
      </c>
      <c r="C8" s="76">
        <f t="shared" si="1"/>
        <v>1</v>
      </c>
      <c r="D8" s="144">
        <f t="shared" ref="D8:D71" si="4">100*(1-(G7+G8)/2/$H$2)</f>
        <v>99.757878317164753</v>
      </c>
      <c r="E8" s="89">
        <f>'인원 입력 기능'!E7</f>
        <v>651</v>
      </c>
      <c r="F8" s="119">
        <f t="shared" si="2"/>
        <v>2.1199894489004386E-3</v>
      </c>
      <c r="G8" s="90">
        <f>SUM($E$6:E8)</f>
        <v>1069</v>
      </c>
      <c r="H8" s="121">
        <f t="shared" si="3"/>
        <v>3.4812115528027173E-3</v>
      </c>
      <c r="I8" s="72"/>
      <c r="J8" s="72"/>
      <c r="K8" s="98"/>
      <c r="M8" s="98">
        <v>3</v>
      </c>
      <c r="N8" s="142">
        <v>116</v>
      </c>
    </row>
    <row r="9" spans="1:14" s="74" customFormat="1" ht="25" customHeight="1">
      <c r="A9" s="72"/>
      <c r="B9" s="87">
        <f>'인원 입력 기능'!B8</f>
        <v>142</v>
      </c>
      <c r="C9" s="76">
        <f t="shared" si="1"/>
        <v>1</v>
      </c>
      <c r="D9" s="144">
        <f t="shared" si="4"/>
        <v>99.583654913914103</v>
      </c>
      <c r="E9" s="89">
        <f>'인원 입력 기능'!E8</f>
        <v>419</v>
      </c>
      <c r="F9" s="119">
        <f t="shared" si="2"/>
        <v>1.364478616112571E-3</v>
      </c>
      <c r="G9" s="90">
        <f>SUM($E$6:E9)</f>
        <v>1488</v>
      </c>
      <c r="H9" s="121">
        <f t="shared" si="3"/>
        <v>4.8456901689152886E-3</v>
      </c>
      <c r="I9" s="72"/>
      <c r="J9" s="72"/>
      <c r="K9" s="98"/>
      <c r="M9" s="98">
        <v>4</v>
      </c>
      <c r="N9" s="142">
        <v>106</v>
      </c>
    </row>
    <row r="10" spans="1:14" s="74" customFormat="1" ht="25" customHeight="1">
      <c r="A10" s="72"/>
      <c r="B10" s="87">
        <f>'인원 입력 기능'!B9</f>
        <v>141</v>
      </c>
      <c r="C10" s="76">
        <f t="shared" si="1"/>
        <v>1</v>
      </c>
      <c r="D10" s="144">
        <f t="shared" si="4"/>
        <v>99.387124402022948</v>
      </c>
      <c r="E10" s="89">
        <f>'인원 입력 기능'!E9</f>
        <v>788</v>
      </c>
      <c r="F10" s="119">
        <f t="shared" si="2"/>
        <v>2.5661316217105157E-3</v>
      </c>
      <c r="G10" s="90">
        <f>SUM($E$6:E10)</f>
        <v>2276</v>
      </c>
      <c r="H10" s="121">
        <f t="shared" si="3"/>
        <v>7.4118217906258043E-3</v>
      </c>
      <c r="I10" s="72"/>
      <c r="J10" s="72"/>
      <c r="K10" s="98"/>
      <c r="M10" s="98">
        <v>5</v>
      </c>
      <c r="N10" s="142">
        <v>95</v>
      </c>
    </row>
    <row r="11" spans="1:14" s="74" customFormat="1" ht="25" customHeight="1">
      <c r="A11" s="72"/>
      <c r="B11" s="87">
        <f>'인원 입력 기능'!B10</f>
        <v>140</v>
      </c>
      <c r="C11" s="76">
        <f t="shared" si="1"/>
        <v>1</v>
      </c>
      <c r="D11" s="144">
        <f t="shared" si="4"/>
        <v>99.115368458074045</v>
      </c>
      <c r="E11" s="89">
        <f>'인원 입력 기능'!E10</f>
        <v>881</v>
      </c>
      <c r="F11" s="119">
        <f t="shared" si="2"/>
        <v>2.8689872572677209E-3</v>
      </c>
      <c r="G11" s="90">
        <f>SUM($E$6:E11)</f>
        <v>3157</v>
      </c>
      <c r="H11" s="121">
        <f t="shared" si="3"/>
        <v>1.0280809047893524E-2</v>
      </c>
      <c r="I11" s="72"/>
      <c r="J11" s="72"/>
      <c r="K11" s="98"/>
      <c r="M11" s="98">
        <v>6</v>
      </c>
      <c r="N11" s="142">
        <v>84</v>
      </c>
    </row>
    <row r="12" spans="1:14" s="74" customFormat="1" ht="25" customHeight="1">
      <c r="A12" s="72"/>
      <c r="B12" s="87">
        <f>'인원 입력 기능'!B11</f>
        <v>139</v>
      </c>
      <c r="C12" s="76">
        <f t="shared" si="1"/>
        <v>1</v>
      </c>
      <c r="D12" s="144">
        <f t="shared" si="4"/>
        <v>98.829772337231375</v>
      </c>
      <c r="E12" s="89">
        <f>'인원 입력 기능'!E11</f>
        <v>873</v>
      </c>
      <c r="F12" s="119">
        <f t="shared" si="2"/>
        <v>2.8429351595853809E-3</v>
      </c>
      <c r="G12" s="90">
        <f>SUM($E$6:E12)</f>
        <v>4030</v>
      </c>
      <c r="H12" s="121">
        <f t="shared" si="3"/>
        <v>1.3123744207478905E-2</v>
      </c>
      <c r="I12" s="72"/>
      <c r="J12" s="72"/>
      <c r="K12" s="98"/>
      <c r="M12" s="98">
        <v>7</v>
      </c>
      <c r="N12" s="142">
        <v>72</v>
      </c>
    </row>
    <row r="13" spans="1:14" s="74" customFormat="1" ht="25" customHeight="1">
      <c r="A13" s="72"/>
      <c r="B13" s="87">
        <f>'인원 입력 기능'!B12</f>
        <v>138</v>
      </c>
      <c r="C13" s="76">
        <f t="shared" si="1"/>
        <v>1</v>
      </c>
      <c r="D13" s="144">
        <f t="shared" si="4"/>
        <v>98.483279438056243</v>
      </c>
      <c r="E13" s="89">
        <f>'인원 입력 기능'!E12</f>
        <v>1255</v>
      </c>
      <c r="F13" s="119">
        <f t="shared" si="2"/>
        <v>4.0869228239171279E-3</v>
      </c>
      <c r="G13" s="90">
        <f>SUM($E$6:E13)</f>
        <v>5285</v>
      </c>
      <c r="H13" s="121">
        <f t="shared" si="3"/>
        <v>1.7210667031396034E-2</v>
      </c>
      <c r="I13" s="72"/>
      <c r="J13" s="72"/>
      <c r="K13" s="98"/>
      <c r="M13" s="98">
        <v>8</v>
      </c>
      <c r="N13" s="142">
        <v>65</v>
      </c>
    </row>
    <row r="14" spans="1:14" s="74" customFormat="1" ht="25" customHeight="1">
      <c r="A14" s="72"/>
      <c r="B14" s="87">
        <f>'인원 입력 기능'!B13</f>
        <v>137</v>
      </c>
      <c r="C14" s="76">
        <f t="shared" si="1"/>
        <v>1</v>
      </c>
      <c r="D14" s="144">
        <f t="shared" si="4"/>
        <v>98.063352188539028</v>
      </c>
      <c r="E14" s="89">
        <f>'인원 입력 기능'!E13</f>
        <v>1324</v>
      </c>
      <c r="F14" s="119">
        <f t="shared" si="2"/>
        <v>4.3116221664273131E-3</v>
      </c>
      <c r="G14" s="90">
        <f>SUM($E$6:E14)</f>
        <v>6609</v>
      </c>
      <c r="H14" s="121">
        <f t="shared" si="3"/>
        <v>2.1522289197823348E-2</v>
      </c>
      <c r="I14" s="72"/>
      <c r="J14" s="72"/>
      <c r="K14" s="98"/>
      <c r="M14" s="98">
        <v>9</v>
      </c>
      <c r="N14" s="142">
        <v>46</v>
      </c>
    </row>
    <row r="15" spans="1:14" s="74" customFormat="1" ht="25" customHeight="1">
      <c r="A15" s="72"/>
      <c r="B15" s="87">
        <f>'인원 입력 기능'!B14</f>
        <v>136</v>
      </c>
      <c r="C15" s="76">
        <f t="shared" si="1"/>
        <v>1</v>
      </c>
      <c r="D15" s="144">
        <f t="shared" si="4"/>
        <v>97.591483569267652</v>
      </c>
      <c r="E15" s="89">
        <f>'인원 입력 기능'!E14</f>
        <v>1574</v>
      </c>
      <c r="F15" s="119">
        <f t="shared" si="2"/>
        <v>5.1257502190004463E-3</v>
      </c>
      <c r="G15" s="90">
        <f>SUM($E$6:E15)</f>
        <v>8183</v>
      </c>
      <c r="H15" s="121">
        <f t="shared" si="3"/>
        <v>2.6648039416823793E-2</v>
      </c>
      <c r="I15" s="72"/>
      <c r="J15" s="72"/>
      <c r="K15" s="98"/>
    </row>
    <row r="16" spans="1:14" s="74" customFormat="1" ht="25" customHeight="1">
      <c r="A16" s="72"/>
      <c r="B16" s="87">
        <f>'인원 입력 기능'!B15</f>
        <v>135</v>
      </c>
      <c r="C16" s="76">
        <f t="shared" si="0"/>
        <v>1</v>
      </c>
      <c r="D16" s="144">
        <f t="shared" si="4"/>
        <v>97.039341924012547</v>
      </c>
      <c r="E16" s="89">
        <f>'인원 입력 기능'!E15</f>
        <v>1817</v>
      </c>
      <c r="F16" s="119">
        <f t="shared" si="2"/>
        <v>5.9170826861015312E-3</v>
      </c>
      <c r="G16" s="90">
        <f>SUM($E$6:E16)</f>
        <v>10000</v>
      </c>
      <c r="H16" s="121">
        <f t="shared" si="3"/>
        <v>3.2565122102925323E-2</v>
      </c>
      <c r="I16" s="72"/>
      <c r="J16" s="72"/>
      <c r="K16" s="98"/>
    </row>
    <row r="17" spans="1:11" s="74" customFormat="1" ht="25" customHeight="1">
      <c r="A17" s="72"/>
      <c r="B17" s="87">
        <f>'인원 입력 기능'!B16</f>
        <v>134</v>
      </c>
      <c r="C17" s="76">
        <f t="shared" si="0"/>
        <v>1</v>
      </c>
      <c r="D17" s="144">
        <f t="shared" si="4"/>
        <v>96.491270919020309</v>
      </c>
      <c r="E17" s="89">
        <f>'인원 입력 기능'!E16</f>
        <v>1549</v>
      </c>
      <c r="F17" s="119">
        <f t="shared" si="2"/>
        <v>5.0443374137431329E-3</v>
      </c>
      <c r="G17" s="90">
        <f>SUM($E$6:E17)</f>
        <v>11549</v>
      </c>
      <c r="H17" s="121">
        <f t="shared" si="3"/>
        <v>3.7609459516668456E-2</v>
      </c>
      <c r="I17" s="72"/>
      <c r="J17" s="72"/>
      <c r="K17" s="98"/>
    </row>
    <row r="18" spans="1:11" s="74" customFormat="1" ht="25" customHeight="1">
      <c r="A18" s="72"/>
      <c r="B18" s="87">
        <f>'인원 입력 기능'!B17</f>
        <v>133</v>
      </c>
      <c r="C18" s="76">
        <f t="shared" si="0"/>
        <v>1</v>
      </c>
      <c r="D18" s="144">
        <f t="shared" si="4"/>
        <v>95.900376778462729</v>
      </c>
      <c r="E18" s="89">
        <f>'인원 입력 기능'!E17</f>
        <v>2080</v>
      </c>
      <c r="F18" s="119">
        <f t="shared" si="2"/>
        <v>6.7735453974084679E-3</v>
      </c>
      <c r="G18" s="90">
        <f>SUM($E$6:E18)</f>
        <v>13629</v>
      </c>
      <c r="H18" s="121">
        <f t="shared" si="3"/>
        <v>4.4383004914076922E-2</v>
      </c>
      <c r="I18" s="72"/>
      <c r="J18" s="72"/>
      <c r="K18" s="98"/>
    </row>
    <row r="19" spans="1:11" s="74" customFormat="1" ht="25" customHeight="1">
      <c r="A19" s="72"/>
      <c r="B19" s="87">
        <f>'인원 입력 기능'!B18</f>
        <v>132</v>
      </c>
      <c r="C19" s="76">
        <f t="shared" si="0"/>
        <v>2</v>
      </c>
      <c r="D19" s="144">
        <f t="shared" si="4"/>
        <v>95.186223650745589</v>
      </c>
      <c r="E19" s="89">
        <f>'인원 입력 기능'!E18</f>
        <v>2306</v>
      </c>
      <c r="F19" s="119">
        <f t="shared" si="2"/>
        <v>7.5095171569345802E-3</v>
      </c>
      <c r="G19" s="90">
        <f>SUM($E$6:E19)</f>
        <v>15935</v>
      </c>
      <c r="H19" s="121">
        <f t="shared" si="3"/>
        <v>5.1892522071011506E-2</v>
      </c>
      <c r="I19" s="72"/>
      <c r="J19" s="72"/>
      <c r="K19" s="98"/>
    </row>
    <row r="20" spans="1:11" s="74" customFormat="1" ht="25" customHeight="1">
      <c r="A20" s="72"/>
      <c r="B20" s="87">
        <f>'인원 입력 기능'!B19</f>
        <v>131</v>
      </c>
      <c r="C20" s="76">
        <f t="shared" si="0"/>
        <v>2</v>
      </c>
      <c r="D20" s="144">
        <f t="shared" si="4"/>
        <v>94.390983368992138</v>
      </c>
      <c r="E20" s="89">
        <f>'인원 입력 기능'!E19</f>
        <v>2578</v>
      </c>
      <c r="F20" s="119">
        <f t="shared" si="2"/>
        <v>8.3952884781341493E-3</v>
      </c>
      <c r="G20" s="90">
        <f>SUM($E$6:E20)</f>
        <v>18513</v>
      </c>
      <c r="H20" s="121">
        <f t="shared" si="3"/>
        <v>6.0287810549145657E-2</v>
      </c>
      <c r="I20" s="72"/>
      <c r="J20" s="72"/>
      <c r="K20" s="98"/>
    </row>
    <row r="21" spans="1:11" s="74" customFormat="1" ht="25" customHeight="1">
      <c r="A21" s="72"/>
      <c r="B21" s="87">
        <f>'인원 입력 기능'!B20</f>
        <v>130</v>
      </c>
      <c r="C21" s="76">
        <f t="shared" si="0"/>
        <v>2</v>
      </c>
      <c r="D21" s="144">
        <f t="shared" si="4"/>
        <v>93.532566750359038</v>
      </c>
      <c r="E21" s="89">
        <f>'인원 입력 기능'!E20</f>
        <v>2694</v>
      </c>
      <c r="F21" s="119">
        <f t="shared" si="2"/>
        <v>8.773043894528083E-3</v>
      </c>
      <c r="G21" s="90">
        <f>SUM($E$6:E21)</f>
        <v>21207</v>
      </c>
      <c r="H21" s="121">
        <f t="shared" si="3"/>
        <v>6.9060854443673741E-2</v>
      </c>
      <c r="I21" s="72"/>
      <c r="J21" s="72"/>
      <c r="K21" s="98"/>
    </row>
    <row r="22" spans="1:11" s="74" customFormat="1" ht="25" customHeight="1">
      <c r="A22" s="72"/>
      <c r="B22" s="87">
        <f>'인원 입력 기능'!B21</f>
        <v>129</v>
      </c>
      <c r="C22" s="76">
        <f t="shared" si="0"/>
        <v>2</v>
      </c>
      <c r="D22" s="144">
        <f t="shared" si="4"/>
        <v>92.647772382822552</v>
      </c>
      <c r="E22" s="89">
        <f>'인원 입력 기능'!E21</f>
        <v>2740</v>
      </c>
      <c r="F22" s="119">
        <f t="shared" si="2"/>
        <v>8.9228434562015398E-3</v>
      </c>
      <c r="G22" s="90">
        <f>SUM($E$6:E22)</f>
        <v>23947</v>
      </c>
      <c r="H22" s="121">
        <f t="shared" si="3"/>
        <v>7.7983697899875276E-2</v>
      </c>
      <c r="I22" s="72"/>
      <c r="J22" s="72"/>
      <c r="K22" s="98"/>
    </row>
    <row r="23" spans="1:11" s="74" customFormat="1" ht="25" customHeight="1">
      <c r="A23" s="72"/>
      <c r="B23" s="87">
        <f>'인원 입력 기능'!B22</f>
        <v>128</v>
      </c>
      <c r="C23" s="76">
        <f t="shared" si="0"/>
        <v>2</v>
      </c>
      <c r="D23" s="144">
        <f t="shared" si="4"/>
        <v>91.741647860308646</v>
      </c>
      <c r="E23" s="89">
        <f>'인원 입력 기능'!E22</f>
        <v>2825</v>
      </c>
      <c r="F23" s="119">
        <f t="shared" si="2"/>
        <v>9.1996469940764051E-3</v>
      </c>
      <c r="G23" s="90">
        <f>SUM($E$6:E23)</f>
        <v>26772</v>
      </c>
      <c r="H23" s="121">
        <f t="shared" si="3"/>
        <v>8.7183344893951686E-2</v>
      </c>
      <c r="I23" s="72"/>
      <c r="J23" s="72"/>
      <c r="K23" s="98"/>
    </row>
    <row r="24" spans="1:11" s="74" customFormat="1" ht="25" customHeight="1">
      <c r="A24" s="72"/>
      <c r="B24" s="87">
        <f>'인원 입력 기능'!B23</f>
        <v>127</v>
      </c>
      <c r="C24" s="76">
        <f t="shared" si="0"/>
        <v>2</v>
      </c>
      <c r="D24" s="144">
        <f t="shared" si="4"/>
        <v>90.759320952073907</v>
      </c>
      <c r="E24" s="89">
        <f>'인원 입력 기능'!E23</f>
        <v>3208</v>
      </c>
      <c r="F24" s="119">
        <f t="shared" si="2"/>
        <v>1.0446891170618445E-2</v>
      </c>
      <c r="G24" s="90">
        <f>SUM($E$6:E24)</f>
        <v>29980</v>
      </c>
      <c r="H24" s="121">
        <f t="shared" si="3"/>
        <v>9.7630236064570122E-2</v>
      </c>
      <c r="I24" s="72"/>
      <c r="J24" s="72"/>
      <c r="K24" s="98"/>
    </row>
    <row r="25" spans="1:11" s="74" customFormat="1" ht="25" customHeight="1">
      <c r="A25" s="72"/>
      <c r="B25" s="87">
        <f>'인원 입력 기능'!B24</f>
        <v>126</v>
      </c>
      <c r="C25" s="76">
        <f t="shared" si="0"/>
        <v>2</v>
      </c>
      <c r="D25" s="144">
        <f t="shared" si="4"/>
        <v>89.735147861936909</v>
      </c>
      <c r="E25" s="89">
        <f>'인원 입력 기능'!E24</f>
        <v>3082</v>
      </c>
      <c r="F25" s="119">
        <f t="shared" si="2"/>
        <v>1.0036570632121586E-2</v>
      </c>
      <c r="G25" s="90">
        <f>SUM($E$6:E25)</f>
        <v>33062</v>
      </c>
      <c r="H25" s="121">
        <f t="shared" si="3"/>
        <v>0.10766680669669171</v>
      </c>
      <c r="I25" s="72"/>
      <c r="J25" s="72"/>
      <c r="K25" s="98"/>
    </row>
    <row r="26" spans="1:11" s="74" customFormat="1" ht="25" customHeight="1">
      <c r="A26" s="72"/>
      <c r="B26" s="87">
        <f>'인원 입력 기능'!B25</f>
        <v>125</v>
      </c>
      <c r="C26" s="76">
        <f t="shared" si="0"/>
        <v>2</v>
      </c>
      <c r="D26" s="144">
        <f t="shared" si="4"/>
        <v>88.644867573930981</v>
      </c>
      <c r="E26" s="89">
        <f>'인원 입력 기능'!E25</f>
        <v>3614</v>
      </c>
      <c r="F26" s="119">
        <f t="shared" si="2"/>
        <v>1.1769035127997212E-2</v>
      </c>
      <c r="G26" s="90">
        <f>SUM($E$6:E26)</f>
        <v>36676</v>
      </c>
      <c r="H26" s="121">
        <f t="shared" si="3"/>
        <v>0.11943584182468892</v>
      </c>
      <c r="I26" s="72"/>
      <c r="J26" s="72"/>
      <c r="K26" s="98"/>
    </row>
    <row r="27" spans="1:11" s="74" customFormat="1" ht="25" customHeight="1">
      <c r="A27" s="72"/>
      <c r="B27" s="87">
        <f>'인원 입력 기능'!B26</f>
        <v>124</v>
      </c>
      <c r="C27" s="76">
        <f t="shared" si="0"/>
        <v>3</v>
      </c>
      <c r="D27" s="144">
        <f t="shared" si="4"/>
        <v>87.486526180729925</v>
      </c>
      <c r="E27" s="89">
        <f>'인원 입력 기능'!E26</f>
        <v>3500</v>
      </c>
      <c r="F27" s="119">
        <f t="shared" si="2"/>
        <v>1.1397792736023864E-2</v>
      </c>
      <c r="G27" s="90">
        <f>SUM($E$6:E27)</f>
        <v>40176</v>
      </c>
      <c r="H27" s="121">
        <f t="shared" si="3"/>
        <v>0.13083363456071279</v>
      </c>
      <c r="I27" s="72"/>
      <c r="J27" s="72"/>
      <c r="K27" s="98"/>
    </row>
    <row r="28" spans="1:11" s="74" customFormat="1" ht="25" customHeight="1">
      <c r="A28" s="72"/>
      <c r="B28" s="87">
        <f>'인원 입력 기능'!B27</f>
        <v>123</v>
      </c>
      <c r="C28" s="76">
        <f t="shared" si="0"/>
        <v>3</v>
      </c>
      <c r="D28" s="144">
        <f t="shared" si="4"/>
        <v>86.302295515457033</v>
      </c>
      <c r="E28" s="89">
        <f>'인원 입력 기능'!E27</f>
        <v>3773</v>
      </c>
      <c r="F28" s="119">
        <f t="shared" si="2"/>
        <v>1.2286820569433725E-2</v>
      </c>
      <c r="G28" s="90">
        <f>SUM($E$6:E28)</f>
        <v>43949</v>
      </c>
      <c r="H28" s="121">
        <f t="shared" si="3"/>
        <v>0.14312045513014651</v>
      </c>
      <c r="I28" s="72"/>
      <c r="J28" s="72"/>
      <c r="K28" s="98"/>
    </row>
    <row r="29" spans="1:11" s="74" customFormat="1" ht="25" customHeight="1">
      <c r="A29" s="72"/>
      <c r="B29" s="87">
        <f>'인원 입력 기능'!B28</f>
        <v>122</v>
      </c>
      <c r="C29" s="76">
        <f t="shared" si="0"/>
        <v>3</v>
      </c>
      <c r="D29" s="144">
        <f t="shared" si="4"/>
        <v>85.03502378882169</v>
      </c>
      <c r="E29" s="89">
        <f>'인원 입력 기능'!E28</f>
        <v>4010</v>
      </c>
      <c r="F29" s="119">
        <f t="shared" si="2"/>
        <v>1.3058613963273055E-2</v>
      </c>
      <c r="G29" s="90">
        <f>SUM($E$6:E29)</f>
        <v>47959</v>
      </c>
      <c r="H29" s="121">
        <f t="shared" si="3"/>
        <v>0.15617906909341955</v>
      </c>
      <c r="I29" s="72"/>
      <c r="J29" s="72"/>
      <c r="K29" s="98"/>
    </row>
    <row r="30" spans="1:11" s="74" customFormat="1" ht="25" customHeight="1">
      <c r="A30" s="72"/>
      <c r="B30" s="87">
        <f>'인원 입력 기능'!B29</f>
        <v>121</v>
      </c>
      <c r="C30" s="76">
        <f t="shared" si="0"/>
        <v>3</v>
      </c>
      <c r="D30" s="144">
        <f t="shared" si="4"/>
        <v>83.74691038404049</v>
      </c>
      <c r="E30" s="89">
        <f>'인원 입력 기능'!E29</f>
        <v>3901</v>
      </c>
      <c r="F30" s="119">
        <f t="shared" si="2"/>
        <v>1.270365413235117E-2</v>
      </c>
      <c r="G30" s="90">
        <f>SUM($E$6:E30)</f>
        <v>51860</v>
      </c>
      <c r="H30" s="121">
        <f t="shared" si="3"/>
        <v>0.16888272322577075</v>
      </c>
      <c r="I30" s="72"/>
      <c r="J30" s="72"/>
      <c r="K30" s="98"/>
    </row>
    <row r="31" spans="1:11" s="74" customFormat="1" ht="25" customHeight="1">
      <c r="A31" s="72"/>
      <c r="B31" s="87">
        <f>'인원 입력 기능'!B30</f>
        <v>120</v>
      </c>
      <c r="C31" s="76">
        <f t="shared" si="0"/>
        <v>3</v>
      </c>
      <c r="D31" s="144">
        <f t="shared" si="4"/>
        <v>82.467915213448094</v>
      </c>
      <c r="E31" s="89">
        <f>'인원 입력 기능'!E30</f>
        <v>3954</v>
      </c>
      <c r="F31" s="119">
        <f t="shared" si="2"/>
        <v>1.2876249279496673E-2</v>
      </c>
      <c r="G31" s="90">
        <f>SUM($E$6:E31)</f>
        <v>55814</v>
      </c>
      <c r="H31" s="121">
        <f t="shared" si="3"/>
        <v>0.1817589725052674</v>
      </c>
      <c r="I31" s="72"/>
      <c r="J31" s="72"/>
      <c r="K31" s="98"/>
    </row>
    <row r="32" spans="1:11" s="74" customFormat="1" ht="25" customHeight="1">
      <c r="A32" s="72"/>
      <c r="B32" s="87">
        <f>'인원 입력 기능'!B31</f>
        <v>119</v>
      </c>
      <c r="C32" s="76">
        <f t="shared" si="0"/>
        <v>3</v>
      </c>
      <c r="D32" s="144">
        <f t="shared" si="4"/>
        <v>81.103273771725</v>
      </c>
      <c r="E32" s="89">
        <f>'인원 입력 기능'!E31</f>
        <v>4427</v>
      </c>
      <c r="F32" s="119">
        <f t="shared" si="2"/>
        <v>1.4416579554965041E-2</v>
      </c>
      <c r="G32" s="90">
        <f>SUM($E$6:E32)</f>
        <v>60241</v>
      </c>
      <c r="H32" s="121">
        <f t="shared" si="3"/>
        <v>0.19617555206023246</v>
      </c>
      <c r="I32" s="72"/>
      <c r="J32" s="72"/>
      <c r="K32" s="98"/>
    </row>
    <row r="33" spans="1:11" s="74" customFormat="1" ht="25" customHeight="1">
      <c r="A33" s="72"/>
      <c r="B33" s="87">
        <f>'인원 입력 기능'!B32</f>
        <v>118</v>
      </c>
      <c r="C33" s="76">
        <f t="shared" si="0"/>
        <v>3</v>
      </c>
      <c r="D33" s="144">
        <f t="shared" si="4"/>
        <v>79.621235064820866</v>
      </c>
      <c r="E33" s="89">
        <f>'인원 입력 기능'!E32</f>
        <v>4675</v>
      </c>
      <c r="F33" s="119">
        <f t="shared" si="2"/>
        <v>1.5224194583117589E-2</v>
      </c>
      <c r="G33" s="90">
        <f>SUM($E$6:E33)</f>
        <v>64916</v>
      </c>
      <c r="H33" s="121">
        <f t="shared" si="3"/>
        <v>0.21139974664335004</v>
      </c>
      <c r="I33" s="72"/>
      <c r="J33" s="72"/>
      <c r="K33" s="98"/>
    </row>
    <row r="34" spans="1:11" s="74" customFormat="1" ht="25" customHeight="1">
      <c r="A34" s="72"/>
      <c r="B34" s="87">
        <f>'인원 입력 기능'!B33</f>
        <v>117</v>
      </c>
      <c r="C34" s="76">
        <f t="shared" si="0"/>
        <v>3</v>
      </c>
      <c r="D34" s="144">
        <f t="shared" si="4"/>
        <v>78.143755475011162</v>
      </c>
      <c r="E34" s="89">
        <f>'인원 입력 기능'!E33</f>
        <v>4399</v>
      </c>
      <c r="F34" s="119">
        <f t="shared" si="2"/>
        <v>1.432539721307685E-2</v>
      </c>
      <c r="G34" s="90">
        <f>SUM($E$6:E34)</f>
        <v>69315</v>
      </c>
      <c r="H34" s="121">
        <f t="shared" si="3"/>
        <v>0.22572514385642689</v>
      </c>
      <c r="I34" s="72"/>
      <c r="J34" s="72"/>
      <c r="K34" s="98"/>
    </row>
    <row r="35" spans="1:11" s="74" customFormat="1" ht="25" customHeight="1">
      <c r="A35" s="72"/>
      <c r="B35" s="87">
        <f>'인원 입력 기능'!B34</f>
        <v>116</v>
      </c>
      <c r="C35" s="76">
        <f t="shared" si="0"/>
        <v>3</v>
      </c>
      <c r="D35" s="144">
        <f t="shared" si="4"/>
        <v>76.609124095910801</v>
      </c>
      <c r="E35" s="89">
        <f>'인원 입력 기능'!E34</f>
        <v>5026</v>
      </c>
      <c r="F35" s="119">
        <f t="shared" si="2"/>
        <v>1.6367230368930268E-2</v>
      </c>
      <c r="G35" s="90">
        <f>SUM($E$6:E35)</f>
        <v>74341</v>
      </c>
      <c r="H35" s="121">
        <f t="shared" si="3"/>
        <v>0.24209237422535715</v>
      </c>
      <c r="I35" s="72"/>
      <c r="J35" s="72"/>
      <c r="K35" s="98"/>
    </row>
    <row r="36" spans="1:11" s="74" customFormat="1" ht="25" customHeight="1">
      <c r="A36" s="72"/>
      <c r="B36" s="87">
        <f>'인원 입력 기능'!B35</f>
        <v>115</v>
      </c>
      <c r="C36" s="76">
        <f t="shared" si="0"/>
        <v>4</v>
      </c>
      <c r="D36" s="144">
        <f t="shared" si="4"/>
        <v>74.999592935973709</v>
      </c>
      <c r="E36" s="89">
        <f>'인원 입력 기능'!E35</f>
        <v>4859</v>
      </c>
      <c r="F36" s="119">
        <f t="shared" si="2"/>
        <v>1.5823392829811416E-2</v>
      </c>
      <c r="G36" s="90">
        <f>SUM($E$6:E36)</f>
        <v>79200</v>
      </c>
      <c r="H36" s="121">
        <f t="shared" si="3"/>
        <v>0.25791576705516855</v>
      </c>
      <c r="I36" s="72"/>
      <c r="J36" s="72"/>
      <c r="K36" s="98"/>
    </row>
    <row r="37" spans="1:11" s="74" customFormat="1" ht="25" customHeight="1">
      <c r="A37" s="72"/>
      <c r="B37" s="87">
        <f>'인원 입력 기능'!B36</f>
        <v>114</v>
      </c>
      <c r="C37" s="76">
        <f t="shared" si="0"/>
        <v>4</v>
      </c>
      <c r="D37" s="144">
        <f t="shared" si="4"/>
        <v>73.36645206251201</v>
      </c>
      <c r="E37" s="89">
        <f>'인원 입력 기능'!E36</f>
        <v>5171</v>
      </c>
      <c r="F37" s="119">
        <f t="shared" si="2"/>
        <v>1.6839424639422687E-2</v>
      </c>
      <c r="G37" s="90">
        <f>SUM($E$6:E37)</f>
        <v>84371</v>
      </c>
      <c r="H37" s="121">
        <f t="shared" si="3"/>
        <v>0.27475519169459128</v>
      </c>
      <c r="I37" s="72"/>
      <c r="J37" s="72"/>
      <c r="K37" s="98"/>
    </row>
    <row r="38" spans="1:11" s="74" customFormat="1" ht="25" customHeight="1">
      <c r="A38" s="72"/>
      <c r="B38" s="87">
        <f>'인원 입력 기능'!B37</f>
        <v>113</v>
      </c>
      <c r="C38" s="76">
        <f t="shared" si="0"/>
        <v>4</v>
      </c>
      <c r="D38" s="144">
        <f t="shared" si="4"/>
        <v>71.726798164629727</v>
      </c>
      <c r="E38" s="89">
        <f>'인원 입력 기능'!E37</f>
        <v>4899</v>
      </c>
      <c r="F38" s="119">
        <f t="shared" si="2"/>
        <v>1.5953653318223116E-2</v>
      </c>
      <c r="G38" s="90">
        <f>SUM($E$6:E38)</f>
        <v>89270</v>
      </c>
      <c r="H38" s="121">
        <f t="shared" si="3"/>
        <v>0.29070884501281435</v>
      </c>
      <c r="I38" s="72"/>
      <c r="J38" s="72"/>
      <c r="K38" s="98"/>
    </row>
    <row r="39" spans="1:11" s="74" customFormat="1" ht="25" customHeight="1">
      <c r="A39" s="72"/>
      <c r="B39" s="87">
        <f>'인원 입력 기능'!B38</f>
        <v>112</v>
      </c>
      <c r="C39" s="76">
        <f t="shared" si="0"/>
        <v>4</v>
      </c>
      <c r="D39" s="144">
        <f t="shared" si="4"/>
        <v>70.108148770503817</v>
      </c>
      <c r="E39" s="89">
        <f>'인원 입력 기능'!E38</f>
        <v>5042</v>
      </c>
      <c r="F39" s="119">
        <f t="shared" si="2"/>
        <v>1.6419334564294948E-2</v>
      </c>
      <c r="G39" s="90">
        <f>SUM($E$6:E39)</f>
        <v>94312</v>
      </c>
      <c r="H39" s="121">
        <f t="shared" si="3"/>
        <v>0.30712817957710931</v>
      </c>
      <c r="I39" s="72"/>
      <c r="J39" s="72"/>
      <c r="K39" s="98"/>
    </row>
    <row r="40" spans="1:11" s="74" customFormat="1" ht="25" customHeight="1">
      <c r="A40" s="72"/>
      <c r="B40" s="87">
        <f>'인원 입력 기능'!B39</f>
        <v>111</v>
      </c>
      <c r="C40" s="76">
        <f t="shared" si="0"/>
        <v>4</v>
      </c>
      <c r="D40" s="144">
        <f t="shared" si="4"/>
        <v>68.434464320023963</v>
      </c>
      <c r="E40" s="89">
        <f>'인원 입력 기능'!E39</f>
        <v>5237</v>
      </c>
      <c r="F40" s="119">
        <f t="shared" si="2"/>
        <v>1.7054354445301994E-2</v>
      </c>
      <c r="G40" s="90">
        <f>SUM($E$6:E40)</f>
        <v>99549</v>
      </c>
      <c r="H40" s="121">
        <f t="shared" si="3"/>
        <v>0.32418253402241132</v>
      </c>
      <c r="I40" s="72"/>
      <c r="J40" s="72"/>
      <c r="K40" s="98"/>
    </row>
    <row r="41" spans="1:11" s="74" customFormat="1" ht="25" customHeight="1">
      <c r="A41" s="72"/>
      <c r="B41" s="87">
        <f>'인원 입력 기능'!B40</f>
        <v>110</v>
      </c>
      <c r="C41" s="76">
        <f t="shared" si="0"/>
        <v>4</v>
      </c>
      <c r="D41" s="144">
        <f t="shared" si="4"/>
        <v>66.709489802232014</v>
      </c>
      <c r="E41" s="89">
        <f>'인원 입력 기능'!E40</f>
        <v>5357</v>
      </c>
      <c r="F41" s="119">
        <f t="shared" si="2"/>
        <v>1.7445135910537098E-2</v>
      </c>
      <c r="G41" s="90">
        <f>SUM($E$6:E41)</f>
        <v>104906</v>
      </c>
      <c r="H41" s="121">
        <f t="shared" si="3"/>
        <v>0.34162766993294841</v>
      </c>
      <c r="I41" s="72"/>
      <c r="J41" s="72"/>
      <c r="K41" s="98"/>
    </row>
    <row r="42" spans="1:11" s="74" customFormat="1" ht="25" customHeight="1">
      <c r="A42" s="72"/>
      <c r="B42" s="87">
        <f>'인원 입력 기능'!B41</f>
        <v>109</v>
      </c>
      <c r="C42" s="76">
        <f t="shared" si="0"/>
        <v>4</v>
      </c>
      <c r="D42" s="144">
        <f t="shared" si="4"/>
        <v>64.946414091579641</v>
      </c>
      <c r="E42" s="89">
        <f>'인원 입력 기능'!E41</f>
        <v>5471</v>
      </c>
      <c r="F42" s="119">
        <f t="shared" si="2"/>
        <v>1.7816378302510445E-2</v>
      </c>
      <c r="G42" s="90">
        <f>SUM($E$6:E42)</f>
        <v>110377</v>
      </c>
      <c r="H42" s="121">
        <f t="shared" si="3"/>
        <v>0.35944404823545884</v>
      </c>
      <c r="I42" s="72"/>
      <c r="J42" s="72"/>
      <c r="K42" s="98"/>
    </row>
    <row r="43" spans="1:11" s="74" customFormat="1" ht="25" customHeight="1">
      <c r="A43" s="72"/>
      <c r="B43" s="87">
        <f>'인원 입력 기능'!B42</f>
        <v>108</v>
      </c>
      <c r="C43" s="76">
        <f t="shared" si="0"/>
        <v>4</v>
      </c>
      <c r="D43" s="144">
        <f t="shared" si="4"/>
        <v>63.143446106351178</v>
      </c>
      <c r="E43" s="89">
        <f>'인원 입력 기능'!E42</f>
        <v>5602</v>
      </c>
      <c r="F43" s="119">
        <f t="shared" si="2"/>
        <v>1.8242981402058767E-2</v>
      </c>
      <c r="G43" s="90">
        <f>SUM($E$6:E43)</f>
        <v>115979</v>
      </c>
      <c r="H43" s="121">
        <f t="shared" si="3"/>
        <v>0.3776870296375176</v>
      </c>
      <c r="I43" s="72"/>
      <c r="J43" s="72"/>
      <c r="K43" s="98"/>
    </row>
    <row r="44" spans="1:11" s="74" customFormat="1" ht="25" customHeight="1">
      <c r="A44" s="72"/>
      <c r="B44" s="87">
        <f>'인원 입력 기능'!B43</f>
        <v>107</v>
      </c>
      <c r="C44" s="76">
        <f t="shared" si="0"/>
        <v>4</v>
      </c>
      <c r="D44" s="144">
        <f t="shared" si="4"/>
        <v>61.281535250116413</v>
      </c>
      <c r="E44" s="89">
        <f>'인원 입력 기능'!E43</f>
        <v>5833</v>
      </c>
      <c r="F44" s="119">
        <f t="shared" si="2"/>
        <v>1.8995235722636342E-2</v>
      </c>
      <c r="G44" s="90">
        <f>SUM($E$6:E44)</f>
        <v>121812</v>
      </c>
      <c r="H44" s="121">
        <f t="shared" si="3"/>
        <v>0.39668226536015394</v>
      </c>
      <c r="I44" s="72"/>
      <c r="J44" s="72"/>
      <c r="K44" s="98"/>
    </row>
    <row r="45" spans="1:11" s="74" customFormat="1" ht="25" customHeight="1">
      <c r="A45" s="72"/>
      <c r="B45" s="87">
        <f>'인원 입력 기능'!B44</f>
        <v>106</v>
      </c>
      <c r="C45" s="76">
        <f t="shared" si="0"/>
        <v>4</v>
      </c>
      <c r="D45" s="144">
        <f t="shared" si="4"/>
        <v>59.41506527678726</v>
      </c>
      <c r="E45" s="89">
        <f>'인원 입력 기능'!E44</f>
        <v>5630</v>
      </c>
      <c r="F45" s="119">
        <f t="shared" si="2"/>
        <v>1.8334163743946957E-2</v>
      </c>
      <c r="G45" s="90">
        <f>SUM($E$6:E45)</f>
        <v>127442</v>
      </c>
      <c r="H45" s="121">
        <f t="shared" si="3"/>
        <v>0.41501642910410091</v>
      </c>
      <c r="I45" s="72"/>
      <c r="J45" s="72"/>
      <c r="K45" s="98"/>
    </row>
    <row r="46" spans="1:11" s="74" customFormat="1" ht="25" customHeight="1">
      <c r="A46" s="72"/>
      <c r="B46" s="87">
        <f>'인원 입력 기능'!B45</f>
        <v>105</v>
      </c>
      <c r="C46" s="76">
        <f t="shared" si="0"/>
        <v>5</v>
      </c>
      <c r="D46" s="144">
        <f t="shared" si="4"/>
        <v>57.594023648791669</v>
      </c>
      <c r="E46" s="89">
        <f>'인원 입력 기능'!E45</f>
        <v>5554</v>
      </c>
      <c r="F46" s="119">
        <f t="shared" si="2"/>
        <v>1.8086668815964727E-2</v>
      </c>
      <c r="G46" s="90">
        <f>SUM($E$6:E46)</f>
        <v>132996</v>
      </c>
      <c r="H46" s="121">
        <f t="shared" si="3"/>
        <v>0.43310309792006563</v>
      </c>
      <c r="I46" s="72"/>
      <c r="J46" s="72"/>
      <c r="K46" s="98"/>
    </row>
    <row r="47" spans="1:11" s="74" customFormat="1" ht="25" customHeight="1">
      <c r="A47" s="72"/>
      <c r="B47" s="87">
        <f>'인원 입력 기능'!B46</f>
        <v>104</v>
      </c>
      <c r="C47" s="76">
        <f t="shared" si="0"/>
        <v>5</v>
      </c>
      <c r="D47" s="144">
        <f t="shared" si="4"/>
        <v>55.821992529560994</v>
      </c>
      <c r="E47" s="89">
        <f>'인원 입력 기능'!E46</f>
        <v>5329</v>
      </c>
      <c r="F47" s="119">
        <f t="shared" si="2"/>
        <v>1.7353953568648904E-2</v>
      </c>
      <c r="G47" s="90">
        <f>SUM($E$6:E47)</f>
        <v>138325</v>
      </c>
      <c r="H47" s="121">
        <f t="shared" si="3"/>
        <v>0.45045705148871457</v>
      </c>
      <c r="I47" s="72"/>
      <c r="J47" s="72"/>
      <c r="K47" s="98"/>
    </row>
    <row r="48" spans="1:11" s="74" customFormat="1" ht="25" customHeight="1">
      <c r="A48" s="72"/>
      <c r="B48" s="87">
        <f>'인원 입력 기능'!B47</f>
        <v>103</v>
      </c>
      <c r="C48" s="76">
        <f t="shared" si="0"/>
        <v>5</v>
      </c>
      <c r="D48" s="144">
        <f t="shared" si="4"/>
        <v>54.08855108002227</v>
      </c>
      <c r="E48" s="89">
        <f>'인원 입력 기능'!E47</f>
        <v>5317</v>
      </c>
      <c r="F48" s="119">
        <f t="shared" si="2"/>
        <v>1.7314875422125394E-2</v>
      </c>
      <c r="G48" s="90">
        <f>SUM($E$6:E48)</f>
        <v>143642</v>
      </c>
      <c r="H48" s="121">
        <f t="shared" si="3"/>
        <v>0.46777192691083996</v>
      </c>
      <c r="I48" s="72"/>
      <c r="J48" s="72"/>
      <c r="K48" s="98"/>
    </row>
    <row r="49" spans="1:11" s="74" customFormat="1" ht="25" customHeight="1">
      <c r="A49" s="72"/>
      <c r="B49" s="87">
        <f>'인원 입력 기능'!B48</f>
        <v>102</v>
      </c>
      <c r="C49" s="76">
        <f t="shared" si="0"/>
        <v>5</v>
      </c>
      <c r="D49" s="144">
        <f t="shared" si="4"/>
        <v>52.286234397235873</v>
      </c>
      <c r="E49" s="89">
        <f>'인원 입력 기능'!E48</f>
        <v>5752</v>
      </c>
      <c r="F49" s="119">
        <f t="shared" si="2"/>
        <v>1.8731458233602647E-2</v>
      </c>
      <c r="G49" s="90">
        <f>SUM($E$6:E49)</f>
        <v>149394</v>
      </c>
      <c r="H49" s="121">
        <f t="shared" si="3"/>
        <v>0.48650338514444258</v>
      </c>
      <c r="I49" s="72"/>
      <c r="K49" s="98"/>
    </row>
    <row r="50" spans="1:11" s="74" customFormat="1" ht="25" customHeight="1">
      <c r="A50" s="72"/>
      <c r="B50" s="87">
        <f>'인원 입력 기능'!B49</f>
        <v>101</v>
      </c>
      <c r="C50" s="76">
        <f t="shared" si="0"/>
        <v>5</v>
      </c>
      <c r="D50" s="144">
        <f t="shared" si="4"/>
        <v>50.45493475577787</v>
      </c>
      <c r="E50" s="89">
        <f>'인원 입력 기능'!E49</f>
        <v>5495</v>
      </c>
      <c r="F50" s="119">
        <f t="shared" si="2"/>
        <v>1.7894534595557465E-2</v>
      </c>
      <c r="G50" s="90">
        <f>SUM($E$6:E50)</f>
        <v>154889</v>
      </c>
      <c r="H50" s="121">
        <f t="shared" si="3"/>
        <v>0.50439791974000003</v>
      </c>
      <c r="I50" s="72"/>
      <c r="J50" s="72"/>
      <c r="K50" s="98"/>
    </row>
    <row r="51" spans="1:11" s="74" customFormat="1" ht="25" customHeight="1">
      <c r="A51" s="72"/>
      <c r="B51" s="87">
        <f>'인원 입력 기능'!B50</f>
        <v>100</v>
      </c>
      <c r="C51" s="76">
        <f t="shared" si="0"/>
        <v>5</v>
      </c>
      <c r="D51" s="144">
        <f t="shared" si="4"/>
        <v>48.611423193531266</v>
      </c>
      <c r="E51" s="89">
        <f>'인원 입력 기능'!E50</f>
        <v>5827</v>
      </c>
      <c r="F51" s="119">
        <f t="shared" si="2"/>
        <v>1.8975696649374586E-2</v>
      </c>
      <c r="G51" s="90">
        <f>SUM($E$6:E51)</f>
        <v>160716</v>
      </c>
      <c r="H51" s="121">
        <f t="shared" si="3"/>
        <v>0.52337361638937463</v>
      </c>
      <c r="I51" s="72"/>
      <c r="J51" s="72"/>
      <c r="K51" s="98"/>
    </row>
    <row r="52" spans="1:11" s="74" customFormat="1" ht="25" customHeight="1">
      <c r="A52" s="72"/>
      <c r="B52" s="87">
        <f>'인원 입력 기능'!B51</f>
        <v>99</v>
      </c>
      <c r="C52" s="76">
        <f t="shared" si="0"/>
        <v>5</v>
      </c>
      <c r="D52" s="144">
        <f t="shared" si="4"/>
        <v>46.787125053325383</v>
      </c>
      <c r="E52" s="89">
        <f>'인원 입력 기능'!E51</f>
        <v>5377</v>
      </c>
      <c r="F52" s="119">
        <f t="shared" si="2"/>
        <v>1.7510266154742948E-2</v>
      </c>
      <c r="G52" s="90">
        <f>SUM($E$6:E52)</f>
        <v>166093</v>
      </c>
      <c r="H52" s="121">
        <f t="shared" si="3"/>
        <v>0.54088388254411757</v>
      </c>
      <c r="I52" s="72"/>
      <c r="J52" s="72"/>
      <c r="K52" s="98"/>
    </row>
    <row r="53" spans="1:11" s="74" customFormat="1" ht="25" customHeight="1">
      <c r="A53" s="72"/>
      <c r="B53" s="87">
        <f>'인원 입력 기능'!B52</f>
        <v>98</v>
      </c>
      <c r="C53" s="76">
        <f t="shared" si="0"/>
        <v>5</v>
      </c>
      <c r="D53" s="144">
        <f t="shared" si="4"/>
        <v>44.963803866782605</v>
      </c>
      <c r="E53" s="89">
        <f>'인원 입력 기능'!E52</f>
        <v>5821</v>
      </c>
      <c r="F53" s="119">
        <f t="shared" si="2"/>
        <v>1.8956157576112832E-2</v>
      </c>
      <c r="G53" s="90">
        <f>SUM($E$6:E53)</f>
        <v>171914</v>
      </c>
      <c r="H53" s="121">
        <f t="shared" si="3"/>
        <v>0.55984004012023048</v>
      </c>
      <c r="I53" s="72"/>
      <c r="J53" s="72"/>
      <c r="K53" s="98"/>
    </row>
    <row r="54" spans="1:11" s="74" customFormat="1" ht="25" customHeight="1">
      <c r="A54" s="72"/>
      <c r="B54" s="87">
        <f>'인원 입력 기능'!B53</f>
        <v>97</v>
      </c>
      <c r="C54" s="76">
        <f t="shared" si="0"/>
        <v>5</v>
      </c>
      <c r="D54" s="144">
        <f t="shared" si="4"/>
        <v>43.138040296082089</v>
      </c>
      <c r="E54" s="89">
        <f>'인원 입력 기능'!E53</f>
        <v>5392</v>
      </c>
      <c r="F54" s="119">
        <f t="shared" si="2"/>
        <v>1.7559113837897336E-2</v>
      </c>
      <c r="G54" s="90">
        <f>SUM($E$6:E54)</f>
        <v>177306</v>
      </c>
      <c r="H54" s="121">
        <f t="shared" si="3"/>
        <v>0.5773991539581278</v>
      </c>
      <c r="I54" s="72"/>
      <c r="J54" s="72"/>
      <c r="K54" s="98"/>
    </row>
    <row r="55" spans="1:11" s="74" customFormat="1" ht="25" customHeight="1">
      <c r="A55" s="72"/>
      <c r="B55" s="87">
        <f>'인원 입력 기능'!B54</f>
        <v>96</v>
      </c>
      <c r="C55" s="76">
        <f t="shared" si="0"/>
        <v>5</v>
      </c>
      <c r="D55" s="144">
        <f t="shared" si="4"/>
        <v>41.366497653682956</v>
      </c>
      <c r="E55" s="89">
        <f>'인원 입력 기능'!E54</f>
        <v>5488</v>
      </c>
      <c r="F55" s="119">
        <f t="shared" si="2"/>
        <v>1.787173901008542E-2</v>
      </c>
      <c r="G55" s="90">
        <f>SUM($E$6:E55)</f>
        <v>182794</v>
      </c>
      <c r="H55" s="121">
        <f t="shared" si="3"/>
        <v>0.59527089296821323</v>
      </c>
      <c r="I55" s="72"/>
      <c r="J55" s="72"/>
      <c r="K55" s="98"/>
    </row>
    <row r="56" spans="1:11" s="74" customFormat="1" ht="25" customHeight="1">
      <c r="A56" s="72"/>
      <c r="B56" s="87">
        <f>'인원 입력 기능'!B55</f>
        <v>95</v>
      </c>
      <c r="C56" s="76">
        <f t="shared" si="0"/>
        <v>5</v>
      </c>
      <c r="D56" s="144">
        <f t="shared" si="4"/>
        <v>39.57313637947486</v>
      </c>
      <c r="E56" s="89">
        <f>'인원 입력 기능'!E55</f>
        <v>5526</v>
      </c>
      <c r="F56" s="119">
        <f t="shared" si="2"/>
        <v>1.7995486474076533E-2</v>
      </c>
      <c r="G56" s="90">
        <f>SUM($E$6:E56)</f>
        <v>188320</v>
      </c>
      <c r="H56" s="121">
        <f t="shared" si="3"/>
        <v>0.61326637944228968</v>
      </c>
      <c r="I56" s="72"/>
      <c r="J56" s="72"/>
      <c r="K56" s="98"/>
    </row>
    <row r="57" spans="1:11" s="74" customFormat="1" ht="25" customHeight="1">
      <c r="A57" s="72"/>
      <c r="B57" s="87">
        <f>'인원 입력 기능'!B56</f>
        <v>94</v>
      </c>
      <c r="C57" s="76">
        <f t="shared" si="0"/>
        <v>6</v>
      </c>
      <c r="D57" s="144">
        <f t="shared" si="4"/>
        <v>37.793615282160495</v>
      </c>
      <c r="E57" s="89">
        <f>'인원 입력 기능'!E56</f>
        <v>5403</v>
      </c>
      <c r="F57" s="119">
        <f t="shared" si="2"/>
        <v>1.7594935472210554E-2</v>
      </c>
      <c r="G57" s="90">
        <f>SUM($E$6:E57)</f>
        <v>193723</v>
      </c>
      <c r="H57" s="121">
        <f t="shared" si="3"/>
        <v>0.63086131491450026</v>
      </c>
      <c r="I57" s="72"/>
      <c r="J57" s="72"/>
      <c r="K57" s="98"/>
    </row>
    <row r="58" spans="1:11" s="74" customFormat="1" ht="25" customHeight="1">
      <c r="A58" s="72"/>
      <c r="B58" s="87">
        <f>'인원 입력 기능'!B57</f>
        <v>93</v>
      </c>
      <c r="C58" s="76">
        <f t="shared" si="0"/>
        <v>6</v>
      </c>
      <c r="D58" s="144">
        <f t="shared" si="4"/>
        <v>36.06098796067436</v>
      </c>
      <c r="E58" s="89">
        <f>'인원 입력 기능'!E57</f>
        <v>5238</v>
      </c>
      <c r="F58" s="119">
        <f t="shared" si="2"/>
        <v>1.7057610957512286E-2</v>
      </c>
      <c r="G58" s="90">
        <f>SUM($E$6:E58)</f>
        <v>198961</v>
      </c>
      <c r="H58" s="121">
        <f t="shared" si="3"/>
        <v>0.64791892587201261</v>
      </c>
      <c r="I58" s="72"/>
      <c r="J58" s="72"/>
      <c r="K58" s="98"/>
    </row>
    <row r="59" spans="1:11" s="74" customFormat="1" ht="25" customHeight="1">
      <c r="A59" s="72"/>
      <c r="B59" s="87">
        <f>'인원 입력 기능'!B58</f>
        <v>92</v>
      </c>
      <c r="C59" s="76">
        <f t="shared" si="0"/>
        <v>6</v>
      </c>
      <c r="D59" s="144">
        <f t="shared" si="4"/>
        <v>34.40847083956141</v>
      </c>
      <c r="E59" s="89">
        <f>'인원 입력 기능'!E58</f>
        <v>4911</v>
      </c>
      <c r="F59" s="119">
        <f t="shared" si="2"/>
        <v>1.5992731464746626E-2</v>
      </c>
      <c r="G59" s="90">
        <f>SUM($E$6:E59)</f>
        <v>203872</v>
      </c>
      <c r="H59" s="121">
        <f t="shared" si="3"/>
        <v>0.66391165733675916</v>
      </c>
      <c r="I59" s="72"/>
      <c r="J59" s="72"/>
      <c r="K59" s="98"/>
    </row>
    <row r="60" spans="1:11" s="74" customFormat="1" ht="25" customHeight="1">
      <c r="A60" s="72"/>
      <c r="B60" s="87">
        <f>'인원 입력 기능'!B59</f>
        <v>91</v>
      </c>
      <c r="C60" s="76">
        <f t="shared" si="0"/>
        <v>6</v>
      </c>
      <c r="D60" s="144">
        <f t="shared" si="4"/>
        <v>32.778912129531037</v>
      </c>
      <c r="E60" s="89">
        <f>'인원 입력 기능'!E59</f>
        <v>5097</v>
      </c>
      <c r="F60" s="119">
        <f t="shared" si="2"/>
        <v>1.6598442735861037E-2</v>
      </c>
      <c r="G60" s="90">
        <f>SUM($E$6:E60)</f>
        <v>208969</v>
      </c>
      <c r="H60" s="121">
        <f t="shared" si="3"/>
        <v>0.68051010007262025</v>
      </c>
      <c r="I60" s="72"/>
      <c r="J60" s="72"/>
      <c r="K60" s="98"/>
    </row>
    <row r="61" spans="1:11" s="74" customFormat="1" ht="25" customHeight="1">
      <c r="A61" s="72"/>
      <c r="B61" s="87">
        <f>'인원 입력 기능'!B60</f>
        <v>90</v>
      </c>
      <c r="C61" s="76">
        <f t="shared" si="0"/>
        <v>6</v>
      </c>
      <c r="D61" s="144">
        <f t="shared" si="4"/>
        <v>31.220182560074505</v>
      </c>
      <c r="E61" s="89">
        <f>'인원 입력 기능'!E60</f>
        <v>4476</v>
      </c>
      <c r="F61" s="119">
        <f t="shared" si="2"/>
        <v>1.4576148653269375E-2</v>
      </c>
      <c r="G61" s="90">
        <f>SUM($E$6:E61)</f>
        <v>213445</v>
      </c>
      <c r="H61" s="121">
        <f t="shared" si="3"/>
        <v>0.69508624872588964</v>
      </c>
      <c r="I61" s="72"/>
      <c r="J61" s="72"/>
      <c r="K61" s="98"/>
    </row>
    <row r="62" spans="1:11" s="74" customFormat="1" ht="25" customHeight="1">
      <c r="A62" s="72"/>
      <c r="B62" s="87">
        <f>'인원 입력 기능'!B61</f>
        <v>89</v>
      </c>
      <c r="C62" s="76">
        <f t="shared" si="0"/>
        <v>6</v>
      </c>
      <c r="D62" s="144">
        <f t="shared" si="4"/>
        <v>29.75279815811669</v>
      </c>
      <c r="E62" s="89">
        <f>'인원 입력 기능'!E61</f>
        <v>4536</v>
      </c>
      <c r="F62" s="119">
        <f t="shared" si="2"/>
        <v>1.4771539385886927E-2</v>
      </c>
      <c r="G62" s="90">
        <f>SUM($E$6:E62)</f>
        <v>217981</v>
      </c>
      <c r="H62" s="121">
        <f t="shared" si="3"/>
        <v>0.70985778811177658</v>
      </c>
      <c r="I62" s="72"/>
      <c r="J62" s="72"/>
      <c r="K62" s="98"/>
    </row>
    <row r="63" spans="1:11" s="74" customFormat="1" ht="25" customHeight="1">
      <c r="A63" s="72"/>
      <c r="B63" s="87">
        <f>'인원 입력 기능'!B62</f>
        <v>88</v>
      </c>
      <c r="C63" s="76">
        <f t="shared" si="0"/>
        <v>6</v>
      </c>
      <c r="D63" s="144">
        <f t="shared" si="4"/>
        <v>28.243567574256623</v>
      </c>
      <c r="E63" s="89">
        <f>'인원 입력 기능'!E62</f>
        <v>4733</v>
      </c>
      <c r="F63" s="119">
        <f t="shared" si="2"/>
        <v>1.5413072291314556E-2</v>
      </c>
      <c r="G63" s="90">
        <f>SUM($E$6:E63)</f>
        <v>222714</v>
      </c>
      <c r="H63" s="121">
        <f t="shared" si="3"/>
        <v>0.72527086040309108</v>
      </c>
      <c r="I63" s="72"/>
      <c r="J63" s="72"/>
      <c r="K63" s="98"/>
    </row>
    <row r="64" spans="1:11" s="74" customFormat="1" ht="25" customHeight="1">
      <c r="A64" s="72"/>
      <c r="B64" s="87">
        <f>'인원 입력 기능'!B63</f>
        <v>87</v>
      </c>
      <c r="C64" s="76">
        <f t="shared" si="0"/>
        <v>6</v>
      </c>
      <c r="D64" s="144">
        <f t="shared" si="4"/>
        <v>26.727661140365445</v>
      </c>
      <c r="E64" s="89">
        <f>'인원 입력 기능'!E63</f>
        <v>4577</v>
      </c>
      <c r="F64" s="119">
        <f t="shared" si="2"/>
        <v>1.4905056386508922E-2</v>
      </c>
      <c r="G64" s="90">
        <f>SUM($E$6:E64)</f>
        <v>227291</v>
      </c>
      <c r="H64" s="121">
        <f t="shared" si="3"/>
        <v>0.74017591678960004</v>
      </c>
      <c r="I64" s="72"/>
      <c r="J64" s="72"/>
      <c r="K64" s="98"/>
    </row>
    <row r="65" spans="1:11" s="74" customFormat="1" ht="25" customHeight="1">
      <c r="A65" s="72"/>
      <c r="B65" s="87">
        <f>'인원 입력 기능'!B64</f>
        <v>86</v>
      </c>
      <c r="C65" s="76">
        <f t="shared" si="0"/>
        <v>6</v>
      </c>
      <c r="D65" s="144">
        <f t="shared" si="4"/>
        <v>25.300006187373203</v>
      </c>
      <c r="E65" s="89">
        <f>'인원 입력 기능'!E64</f>
        <v>4191</v>
      </c>
      <c r="F65" s="119">
        <f t="shared" si="2"/>
        <v>1.3648042673336004E-2</v>
      </c>
      <c r="G65" s="90">
        <f>SUM($E$6:E65)</f>
        <v>231482</v>
      </c>
      <c r="H65" s="121">
        <f t="shared" si="3"/>
        <v>0.75382395946293601</v>
      </c>
      <c r="I65" s="72"/>
      <c r="J65" s="72"/>
      <c r="K65" s="98"/>
    </row>
    <row r="66" spans="1:11" s="74" customFormat="1" ht="25" customHeight="1">
      <c r="A66" s="72"/>
      <c r="B66" s="87">
        <f>'인원 입력 기능'!B65</f>
        <v>85</v>
      </c>
      <c r="C66" s="76">
        <f t="shared" si="0"/>
        <v>6</v>
      </c>
      <c r="D66" s="144">
        <f t="shared" si="4"/>
        <v>23.99039980200406</v>
      </c>
      <c r="E66" s="89">
        <f>'인원 입력 기능'!E65</f>
        <v>3852</v>
      </c>
      <c r="F66" s="119">
        <f t="shared" si="2"/>
        <v>1.2544085034046835E-2</v>
      </c>
      <c r="G66" s="90">
        <f>SUM($E$6:E66)</f>
        <v>235334</v>
      </c>
      <c r="H66" s="121">
        <f t="shared" si="3"/>
        <v>0.76636804449698281</v>
      </c>
      <c r="I66" s="72"/>
      <c r="J66" s="72"/>
      <c r="K66" s="98"/>
    </row>
    <row r="67" spans="1:11" s="74" customFormat="1" ht="25" customHeight="1">
      <c r="A67" s="72"/>
      <c r="B67" s="87">
        <f>'인원 입력 기능'!B66</f>
        <v>84</v>
      </c>
      <c r="C67" s="76">
        <f t="shared" si="0"/>
        <v>6</v>
      </c>
      <c r="D67" s="144">
        <f t="shared" si="4"/>
        <v>22.709450724085489</v>
      </c>
      <c r="E67" s="89">
        <f>'인원 입력 기능'!E66</f>
        <v>4015</v>
      </c>
      <c r="F67" s="119">
        <f t="shared" si="2"/>
        <v>1.3074896524324519E-2</v>
      </c>
      <c r="G67" s="90">
        <f>SUM($E$6:E67)</f>
        <v>239349</v>
      </c>
      <c r="H67" s="121">
        <f t="shared" si="3"/>
        <v>0.7794429410213074</v>
      </c>
      <c r="I67" s="72"/>
      <c r="J67" s="72"/>
      <c r="K67" s="98"/>
    </row>
    <row r="68" spans="1:11" s="74" customFormat="1" ht="25" customHeight="1">
      <c r="A68" s="72"/>
      <c r="B68" s="87">
        <f>'인원 입력 기능'!B67</f>
        <v>83</v>
      </c>
      <c r="C68" s="76">
        <f t="shared" si="0"/>
        <v>7</v>
      </c>
      <c r="D68" s="144">
        <f t="shared" si="4"/>
        <v>21.438108357187279</v>
      </c>
      <c r="E68" s="89">
        <f>'인원 입력 기능'!E67</f>
        <v>3793</v>
      </c>
      <c r="F68" s="119">
        <f t="shared" si="2"/>
        <v>1.2351950813639576E-2</v>
      </c>
      <c r="G68" s="90">
        <f>SUM($E$6:E68)</f>
        <v>243142</v>
      </c>
      <c r="H68" s="121">
        <f t="shared" si="3"/>
        <v>0.79179489183494689</v>
      </c>
      <c r="I68" s="72"/>
      <c r="J68" s="72"/>
      <c r="K68" s="98"/>
    </row>
    <row r="69" spans="1:11" s="74" customFormat="1" ht="25" customHeight="1">
      <c r="A69" s="72"/>
      <c r="B69" s="87">
        <f>'인원 입력 기능'!B68</f>
        <v>82</v>
      </c>
      <c r="C69" s="76">
        <f t="shared" si="0"/>
        <v>7</v>
      </c>
      <c r="D69" s="144">
        <f t="shared" si="4"/>
        <v>20.235478397926254</v>
      </c>
      <c r="E69" s="89">
        <f>'인원 입력 기능'!E68</f>
        <v>3593</v>
      </c>
      <c r="F69" s="119">
        <f t="shared" si="2"/>
        <v>1.1700648371581069E-2</v>
      </c>
      <c r="G69" s="90">
        <f>SUM($E$6:E69)</f>
        <v>246735</v>
      </c>
      <c r="H69" s="121">
        <f t="shared" si="3"/>
        <v>0.80349554020652802</v>
      </c>
      <c r="I69" s="72"/>
      <c r="J69" s="72"/>
      <c r="K69" s="98"/>
    </row>
    <row r="70" spans="1:11" s="74" customFormat="1" ht="25" customHeight="1">
      <c r="A70" s="72"/>
      <c r="B70" s="87">
        <f>'인원 입력 기능'!B69</f>
        <v>81</v>
      </c>
      <c r="C70" s="76">
        <f t="shared" ref="C70:C91" si="5">IF(ROUND(B70,0)&gt;=$N$6,1,IF(ROUND(B70,0)&gt;=$N$7,2,IF(ROUND(B70,0)&gt;=$N$8,3,IF(ROUND(B70,0)&gt;=$N$9,4,IF(ROUND(B70,0)&gt;=$N$10,5,IF(ROUND(B70,0)&gt;=$N$11,6,IF(ROUND(B70,0)&gt;=$N$12,7,IF(ROUND(B70,0)&gt;=$N$13,8,9))))))))</f>
        <v>7</v>
      </c>
      <c r="D70" s="144">
        <f t="shared" si="4"/>
        <v>19.132660537910684</v>
      </c>
      <c r="E70" s="89">
        <f>'인원 입력 기능'!E69</f>
        <v>3180</v>
      </c>
      <c r="F70" s="119">
        <f t="shared" si="2"/>
        <v>1.0355708828730253E-2</v>
      </c>
      <c r="G70" s="90">
        <f>SUM($E$6:E70)</f>
        <v>249915</v>
      </c>
      <c r="H70" s="121">
        <f t="shared" si="3"/>
        <v>0.8138512490352583</v>
      </c>
      <c r="I70" s="72"/>
      <c r="J70" s="72"/>
      <c r="K70" s="98"/>
    </row>
    <row r="71" spans="1:11" s="74" customFormat="1" ht="25" customHeight="1">
      <c r="A71" s="72"/>
      <c r="B71" s="87">
        <f>'인원 입력 기능'!B70</f>
        <v>80</v>
      </c>
      <c r="C71" s="76">
        <f t="shared" si="5"/>
        <v>7</v>
      </c>
      <c r="D71" s="144">
        <f t="shared" si="4"/>
        <v>18.089925328175017</v>
      </c>
      <c r="E71" s="89">
        <f>'인원 입력 기능'!E70</f>
        <v>3224</v>
      </c>
      <c r="F71" s="119">
        <f t="shared" ref="F71:F96" si="6">E71/$H$2</f>
        <v>1.0498995365983125E-2</v>
      </c>
      <c r="G71" s="90">
        <f>SUM($E$6:E71)</f>
        <v>253139</v>
      </c>
      <c r="H71" s="121">
        <f t="shared" ref="H71:H96" si="7">G71/$H$2</f>
        <v>0.82435024440124138</v>
      </c>
      <c r="I71" s="72"/>
      <c r="J71" s="72"/>
      <c r="K71" s="98"/>
    </row>
    <row r="72" spans="1:11" s="74" customFormat="1" ht="25" customHeight="1">
      <c r="A72" s="72"/>
      <c r="B72" s="87">
        <f>'인원 입력 기능'!B71</f>
        <v>79</v>
      </c>
      <c r="C72" s="76">
        <f t="shared" si="5"/>
        <v>7</v>
      </c>
      <c r="D72" s="144">
        <f t="shared" ref="D72:D135" si="8">100*(1-(G71+G72)/2/$H$2)</f>
        <v>17.048329897712954</v>
      </c>
      <c r="E72" s="89">
        <f>'인원 입력 기능'!E71</f>
        <v>3173</v>
      </c>
      <c r="F72" s="119">
        <f t="shared" si="6"/>
        <v>1.0332913243258206E-2</v>
      </c>
      <c r="G72" s="90">
        <f>SUM($E$6:E72)</f>
        <v>256312</v>
      </c>
      <c r="H72" s="121">
        <f t="shared" si="7"/>
        <v>0.83468315764449963</v>
      </c>
      <c r="I72" s="72"/>
      <c r="J72" s="72"/>
      <c r="K72" s="98"/>
    </row>
    <row r="73" spans="1:11" s="74" customFormat="1" ht="25" customHeight="1">
      <c r="A73" s="72"/>
      <c r="B73" s="87">
        <f>'인원 입력 기능'!B72</f>
        <v>78</v>
      </c>
      <c r="C73" s="76">
        <f t="shared" si="5"/>
        <v>7</v>
      </c>
      <c r="D73" s="144">
        <f t="shared" si="8"/>
        <v>16.014712922166098</v>
      </c>
      <c r="E73" s="89">
        <f>'인원 입력 기능'!E72</f>
        <v>3175</v>
      </c>
      <c r="F73" s="119">
        <f t="shared" si="6"/>
        <v>1.0339426267678791E-2</v>
      </c>
      <c r="G73" s="90">
        <f>SUM($E$6:E73)</f>
        <v>259487</v>
      </c>
      <c r="H73" s="121">
        <f t="shared" si="7"/>
        <v>0.84502258391217833</v>
      </c>
      <c r="I73" s="72"/>
      <c r="J73" s="72"/>
      <c r="K73" s="98"/>
    </row>
    <row r="74" spans="1:11" s="74" customFormat="1" ht="25" customHeight="1">
      <c r="A74" s="72"/>
      <c r="B74" s="87">
        <f>'인원 입력 기능'!B73</f>
        <v>77</v>
      </c>
      <c r="C74" s="76">
        <f t="shared" si="5"/>
        <v>7</v>
      </c>
      <c r="D74" s="144">
        <f t="shared" si="8"/>
        <v>14.982724202724395</v>
      </c>
      <c r="E74" s="89">
        <f>'인원 입력 기능'!E73</f>
        <v>3163</v>
      </c>
      <c r="F74" s="119">
        <f t="shared" si="6"/>
        <v>1.0300348121155281E-2</v>
      </c>
      <c r="G74" s="90">
        <f>SUM($E$6:E74)</f>
        <v>262650</v>
      </c>
      <c r="H74" s="121">
        <f t="shared" si="7"/>
        <v>0.85532293203333365</v>
      </c>
      <c r="I74" s="72"/>
      <c r="J74" s="72"/>
      <c r="K74" s="98"/>
    </row>
    <row r="75" spans="1:11" s="74" customFormat="1" ht="25" customHeight="1">
      <c r="A75" s="72"/>
      <c r="B75" s="87">
        <f>'인원 입력 기능'!B74</f>
        <v>76</v>
      </c>
      <c r="C75" s="76">
        <f t="shared" si="5"/>
        <v>7</v>
      </c>
      <c r="D75" s="144">
        <f t="shared" si="8"/>
        <v>14.015865727488542</v>
      </c>
      <c r="E75" s="89">
        <f>'인원 입력 기능'!E74</f>
        <v>2775</v>
      </c>
      <c r="F75" s="119">
        <f t="shared" si="6"/>
        <v>9.0368213835617783E-3</v>
      </c>
      <c r="G75" s="90">
        <f>SUM($E$6:E75)</f>
        <v>265425</v>
      </c>
      <c r="H75" s="121">
        <f t="shared" si="7"/>
        <v>0.86435975341689542</v>
      </c>
      <c r="I75" s="72"/>
      <c r="J75" s="72"/>
      <c r="K75" s="98"/>
    </row>
    <row r="76" spans="1:11" s="74" customFormat="1" ht="25" customHeight="1">
      <c r="A76" s="72"/>
      <c r="B76" s="87">
        <f>'인원 입력 기능'!B75</f>
        <v>75</v>
      </c>
      <c r="C76" s="76">
        <f t="shared" si="5"/>
        <v>7</v>
      </c>
      <c r="D76" s="144">
        <f t="shared" si="8"/>
        <v>13.141980675856546</v>
      </c>
      <c r="E76" s="89">
        <f>'인원 입력 기능'!E75</f>
        <v>2592</v>
      </c>
      <c r="F76" s="119">
        <f t="shared" si="6"/>
        <v>8.4408796490782444E-3</v>
      </c>
      <c r="G76" s="90">
        <f>SUM($E$6:E76)</f>
        <v>268017</v>
      </c>
      <c r="H76" s="121">
        <f t="shared" si="7"/>
        <v>0.87280063306597366</v>
      </c>
      <c r="I76" s="72"/>
      <c r="J76" s="72"/>
      <c r="K76" s="98"/>
    </row>
    <row r="77" spans="1:11" s="74" customFormat="1" ht="25" customHeight="1">
      <c r="A77" s="72"/>
      <c r="B77" s="87">
        <f>'인원 입력 기능'!B76</f>
        <v>74</v>
      </c>
      <c r="C77" s="76">
        <f t="shared" si="5"/>
        <v>7</v>
      </c>
      <c r="D77" s="144">
        <f t="shared" si="8"/>
        <v>12.319385691536656</v>
      </c>
      <c r="E77" s="89">
        <f>'인원 입력 기능'!E76</f>
        <v>2460</v>
      </c>
      <c r="F77" s="119">
        <f t="shared" si="6"/>
        <v>8.0110200373196307E-3</v>
      </c>
      <c r="G77" s="90">
        <f>SUM($E$6:E77)</f>
        <v>270477</v>
      </c>
      <c r="H77" s="121">
        <f t="shared" si="7"/>
        <v>0.88081165310329335</v>
      </c>
      <c r="I77" s="72"/>
      <c r="J77" s="72"/>
      <c r="K77" s="98"/>
    </row>
    <row r="78" spans="1:11" s="74" customFormat="1" ht="25" customHeight="1">
      <c r="A78" s="72"/>
      <c r="B78" s="87">
        <f>'인원 입력 기능'!B77</f>
        <v>73</v>
      </c>
      <c r="C78" s="76">
        <f t="shared" si="5"/>
        <v>7</v>
      </c>
      <c r="D78" s="144">
        <f t="shared" si="8"/>
        <v>11.476925982733977</v>
      </c>
      <c r="E78" s="89">
        <f>'인원 입력 기능'!E77</f>
        <v>2714</v>
      </c>
      <c r="F78" s="119">
        <f t="shared" si="6"/>
        <v>8.8381741387339331E-3</v>
      </c>
      <c r="G78" s="90">
        <f>SUM($E$6:E78)</f>
        <v>273191</v>
      </c>
      <c r="H78" s="121">
        <f t="shared" si="7"/>
        <v>0.88964982724202724</v>
      </c>
      <c r="I78" s="72"/>
      <c r="J78" s="72"/>
      <c r="K78" s="98"/>
    </row>
    <row r="79" spans="1:11" s="74" customFormat="1" ht="25" customHeight="1">
      <c r="A79" s="72"/>
      <c r="B79" s="87">
        <f>'인원 입력 기능'!B78</f>
        <v>72</v>
      </c>
      <c r="C79" s="76">
        <f t="shared" si="5"/>
        <v>7</v>
      </c>
      <c r="D79" s="144">
        <f t="shared" si="8"/>
        <v>10.644072984951658</v>
      </c>
      <c r="E79" s="89">
        <f>'인원 입력 기능'!E78</f>
        <v>2401</v>
      </c>
      <c r="F79" s="119">
        <f t="shared" si="6"/>
        <v>7.8188858169123705E-3</v>
      </c>
      <c r="G79" s="90">
        <f>SUM($E$6:E79)</f>
        <v>275592</v>
      </c>
      <c r="H79" s="121">
        <f t="shared" si="7"/>
        <v>0.8974687130589396</v>
      </c>
      <c r="I79" s="72"/>
      <c r="J79" s="72"/>
      <c r="K79" s="98"/>
    </row>
    <row r="80" spans="1:11" s="74" customFormat="1" ht="25" customHeight="1">
      <c r="A80" s="72"/>
      <c r="B80" s="87">
        <f>'인원 입력 기능'!B79</f>
        <v>71</v>
      </c>
      <c r="C80" s="76">
        <f t="shared" si="5"/>
        <v>8</v>
      </c>
      <c r="D80" s="144">
        <f t="shared" si="8"/>
        <v>9.8473672727035897</v>
      </c>
      <c r="E80" s="89">
        <f>'인원 입력 기능'!E79</f>
        <v>2492</v>
      </c>
      <c r="F80" s="119">
        <f t="shared" si="6"/>
        <v>8.1152284280489907E-3</v>
      </c>
      <c r="G80" s="90">
        <f>SUM($E$6:E80)</f>
        <v>278084</v>
      </c>
      <c r="H80" s="121">
        <f t="shared" si="7"/>
        <v>0.90558394148698862</v>
      </c>
      <c r="I80" s="72"/>
      <c r="J80" s="72"/>
      <c r="K80" s="98"/>
    </row>
    <row r="81" spans="1:11" s="74" customFormat="1" ht="25" customHeight="1">
      <c r="A81" s="72"/>
      <c r="B81" s="87">
        <f>'인원 입력 기능'!B80</f>
        <v>70</v>
      </c>
      <c r="C81" s="76">
        <f t="shared" si="5"/>
        <v>8</v>
      </c>
      <c r="D81" s="144">
        <f t="shared" si="8"/>
        <v>8.8656916669109016</v>
      </c>
      <c r="E81" s="89">
        <f>'인원 입력 기능'!E80</f>
        <v>3537</v>
      </c>
      <c r="F81" s="119">
        <f t="shared" si="6"/>
        <v>1.1518283687804687E-2</v>
      </c>
      <c r="G81" s="90">
        <f>SUM($E$6:E81)</f>
        <v>281621</v>
      </c>
      <c r="H81" s="121">
        <f t="shared" si="7"/>
        <v>0.91710222517479334</v>
      </c>
      <c r="I81" s="72"/>
      <c r="J81" s="72"/>
      <c r="K81" s="98"/>
    </row>
    <row r="82" spans="1:11" s="74" customFormat="1" ht="25" customHeight="1">
      <c r="A82" s="72"/>
      <c r="B82" s="87">
        <f>'인원 입력 기능'!B81</f>
        <v>69</v>
      </c>
      <c r="C82" s="76">
        <f t="shared" si="5"/>
        <v>8</v>
      </c>
      <c r="D82" s="144">
        <f t="shared" si="8"/>
        <v>7.8232821083962678</v>
      </c>
      <c r="E82" s="89">
        <f>'인원 입력 기능'!E81</f>
        <v>2865</v>
      </c>
      <c r="F82" s="119">
        <f t="shared" si="6"/>
        <v>9.3299074824881052E-3</v>
      </c>
      <c r="G82" s="90">
        <f>SUM($E$6:E82)</f>
        <v>284486</v>
      </c>
      <c r="H82" s="121">
        <f t="shared" si="7"/>
        <v>0.92643213265728142</v>
      </c>
      <c r="I82" s="72"/>
      <c r="J82" s="72"/>
      <c r="K82" s="98"/>
    </row>
    <row r="83" spans="1:11" s="74" customFormat="1" ht="25" customHeight="1">
      <c r="A83" s="72"/>
      <c r="B83" s="87">
        <f>'인원 입력 기능'!B82</f>
        <v>68</v>
      </c>
      <c r="C83" s="76">
        <f t="shared" si="5"/>
        <v>8</v>
      </c>
      <c r="D83" s="144">
        <f t="shared" si="8"/>
        <v>6.9730067702888814</v>
      </c>
      <c r="E83" s="89">
        <f>'인원 입력 기능'!E82</f>
        <v>2357</v>
      </c>
      <c r="F83" s="119">
        <f t="shared" si="6"/>
        <v>7.6755992796594995E-3</v>
      </c>
      <c r="G83" s="90">
        <f>SUM($E$6:E83)</f>
        <v>286843</v>
      </c>
      <c r="H83" s="121">
        <f t="shared" si="7"/>
        <v>0.93410773193694085</v>
      </c>
      <c r="I83" s="72"/>
      <c r="J83" s="72"/>
      <c r="K83" s="98"/>
    </row>
    <row r="84" spans="1:11" s="74" customFormat="1" ht="25" customHeight="1">
      <c r="A84" s="72"/>
      <c r="B84" s="87">
        <f>'인원 입력 기능'!B83</f>
        <v>67</v>
      </c>
      <c r="C84" s="76">
        <f t="shared" si="5"/>
        <v>8</v>
      </c>
      <c r="D84" s="144">
        <f t="shared" si="8"/>
        <v>6.2310104631737362</v>
      </c>
      <c r="E84" s="89">
        <f>'인원 입력 기능'!E83</f>
        <v>2200</v>
      </c>
      <c r="F84" s="119">
        <f t="shared" si="6"/>
        <v>7.1643268626435715E-3</v>
      </c>
      <c r="G84" s="90">
        <f>SUM($E$6:E84)</f>
        <v>289043</v>
      </c>
      <c r="H84" s="121">
        <f t="shared" si="7"/>
        <v>0.94127205879958442</v>
      </c>
      <c r="I84" s="72"/>
      <c r="J84" s="72"/>
      <c r="K84" s="98"/>
    </row>
    <row r="85" spans="1:11" s="74" customFormat="1" ht="25" customHeight="1">
      <c r="A85" s="72"/>
      <c r="B85" s="87">
        <f>'인원 입력 기능'!B84</f>
        <v>66</v>
      </c>
      <c r="C85" s="76">
        <f t="shared" si="5"/>
        <v>8</v>
      </c>
      <c r="D85" s="144">
        <f t="shared" si="8"/>
        <v>5.2346805524347335</v>
      </c>
      <c r="E85" s="89">
        <f>'인원 입력 기능'!E84</f>
        <v>3919</v>
      </c>
      <c r="F85" s="119">
        <f t="shared" si="6"/>
        <v>1.2762271352136435E-2</v>
      </c>
      <c r="G85" s="90">
        <f>SUM($E$6:E85)</f>
        <v>292962</v>
      </c>
      <c r="H85" s="121">
        <f t="shared" si="7"/>
        <v>0.9540343301517209</v>
      </c>
      <c r="I85" s="72"/>
      <c r="J85" s="72"/>
      <c r="K85" s="98"/>
    </row>
    <row r="86" spans="1:11" s="74" customFormat="1" ht="25" customHeight="1">
      <c r="A86" s="72"/>
      <c r="B86" s="87">
        <f>'인원 입력 기능'!B85</f>
        <v>65</v>
      </c>
      <c r="C86" s="76">
        <f t="shared" si="5"/>
        <v>8</v>
      </c>
      <c r="D86" s="144">
        <f t="shared" si="8"/>
        <v>4.2876868016816676</v>
      </c>
      <c r="E86" s="89">
        <f>'인원 입력 기능'!E85</f>
        <v>1897</v>
      </c>
      <c r="F86" s="119">
        <f t="shared" si="6"/>
        <v>6.177603662924934E-3</v>
      </c>
      <c r="G86" s="90">
        <f>SUM($E$6:E86)</f>
        <v>294859</v>
      </c>
      <c r="H86" s="121">
        <f t="shared" si="7"/>
        <v>0.96021193381464587</v>
      </c>
      <c r="I86" s="72"/>
      <c r="J86" s="72"/>
      <c r="K86" s="98"/>
    </row>
    <row r="87" spans="1:11" s="74" customFormat="1" ht="25" customHeight="1">
      <c r="A87" s="72"/>
      <c r="B87" s="87">
        <f>'인원 입력 기능'!B86</f>
        <v>64</v>
      </c>
      <c r="C87" s="76">
        <f t="shared" si="5"/>
        <v>9</v>
      </c>
      <c r="D87" s="144">
        <f t="shared" si="8"/>
        <v>3.4115221915024585</v>
      </c>
      <c r="E87" s="89">
        <f>'인원 입력 기능'!E86</f>
        <v>3484</v>
      </c>
      <c r="F87" s="119">
        <f t="shared" si="6"/>
        <v>1.1345688540659184E-2</v>
      </c>
      <c r="G87" s="90">
        <f>SUM($E$6:E87)</f>
        <v>298343</v>
      </c>
      <c r="H87" s="121">
        <f t="shared" si="7"/>
        <v>0.97155762235530507</v>
      </c>
      <c r="I87" s="72"/>
      <c r="J87" s="72"/>
      <c r="K87" s="98"/>
    </row>
    <row r="88" spans="1:11" s="74" customFormat="1" ht="25" customHeight="1">
      <c r="A88" s="72"/>
      <c r="B88" s="87">
        <f>'인원 입력 기능'!B87</f>
        <v>63</v>
      </c>
      <c r="C88" s="76">
        <f t="shared" si="5"/>
        <v>9</v>
      </c>
      <c r="D88" s="144">
        <f t="shared" si="8"/>
        <v>2.5682483546472068</v>
      </c>
      <c r="E88" s="89">
        <f>'인원 입력 기능'!E87</f>
        <v>1695</v>
      </c>
      <c r="F88" s="119">
        <f t="shared" si="6"/>
        <v>5.5197881964458425E-3</v>
      </c>
      <c r="G88" s="90">
        <f>SUM($E$6:E88)</f>
        <v>300038</v>
      </c>
      <c r="H88" s="121">
        <f t="shared" si="7"/>
        <v>0.9770774105517509</v>
      </c>
      <c r="I88" s="72"/>
      <c r="J88" s="72"/>
      <c r="K88" s="98"/>
    </row>
    <row r="89" spans="1:11" s="74" customFormat="1" ht="25" customHeight="1">
      <c r="A89" s="72"/>
      <c r="B89" s="87">
        <f>'인원 입력 기능'!B88</f>
        <v>62</v>
      </c>
      <c r="C89" s="76">
        <f t="shared" si="5"/>
        <v>9</v>
      </c>
      <c r="D89" s="144">
        <f t="shared" si="8"/>
        <v>2.0643030901044357</v>
      </c>
      <c r="E89" s="89">
        <f>'인원 입력 기능'!E88</f>
        <v>1400</v>
      </c>
      <c r="F89" s="119">
        <f t="shared" si="6"/>
        <v>4.5591170944095458E-3</v>
      </c>
      <c r="G89" s="90">
        <f>SUM($E$6:E89)</f>
        <v>301438</v>
      </c>
      <c r="H89" s="121">
        <f t="shared" si="7"/>
        <v>0.98163652764616038</v>
      </c>
      <c r="I89" s="72"/>
      <c r="J89" s="72"/>
      <c r="K89" s="98"/>
    </row>
    <row r="90" spans="1:11" s="74" customFormat="1" ht="25" customHeight="1">
      <c r="A90" s="72"/>
      <c r="B90" s="87">
        <f>'인원 입력 기능'!B89</f>
        <v>61</v>
      </c>
      <c r="C90" s="76">
        <f t="shared" si="5"/>
        <v>9</v>
      </c>
      <c r="D90" s="144">
        <f t="shared" si="8"/>
        <v>1.6889900578682226</v>
      </c>
      <c r="E90" s="89">
        <f>'인원 입력 기능'!E89</f>
        <v>905</v>
      </c>
      <c r="F90" s="119">
        <f t="shared" si="6"/>
        <v>2.9471435503147419E-3</v>
      </c>
      <c r="G90" s="90">
        <f>SUM($E$6:E90)</f>
        <v>302343</v>
      </c>
      <c r="H90" s="121">
        <f t="shared" si="7"/>
        <v>0.98458367119647516</v>
      </c>
      <c r="I90" s="72"/>
      <c r="J90" s="72"/>
      <c r="K90" s="98"/>
    </row>
    <row r="91" spans="1:11" s="74" customFormat="1" ht="25" customHeight="1">
      <c r="A91" s="72"/>
      <c r="B91" s="87">
        <f>'인원 입력 기능'!B90</f>
        <v>60</v>
      </c>
      <c r="C91" s="76">
        <f t="shared" si="5"/>
        <v>9</v>
      </c>
      <c r="D91" s="144">
        <f t="shared" si="8"/>
        <v>1.3735968503013951</v>
      </c>
      <c r="E91" s="89">
        <f>'인원 입력 기능'!E90</f>
        <v>1032</v>
      </c>
      <c r="F91" s="119">
        <f t="shared" si="6"/>
        <v>3.3607206010218935E-3</v>
      </c>
      <c r="G91" s="90">
        <f>SUM($E$6:E91)</f>
        <v>303375</v>
      </c>
      <c r="H91" s="121">
        <f t="shared" si="7"/>
        <v>0.98794439179749705</v>
      </c>
      <c r="I91" s="72"/>
      <c r="J91" s="72"/>
      <c r="K91" s="98"/>
    </row>
    <row r="92" spans="1:11" s="74" customFormat="1" ht="25" customHeight="1">
      <c r="A92" s="72"/>
      <c r="B92" s="87">
        <f>'인원 입력 기능'!B91</f>
        <v>59</v>
      </c>
      <c r="C92" s="76">
        <f t="shared" ref="C92:C96" si="9">IF(ROUND(B92,0)&gt;=$N$6,1,IF(ROUND(B92,0)&gt;=$N$7,2,IF(ROUND(B92,0)&gt;=$N$8,3,IF(ROUND(B92,0)&gt;=$N$9,4,IF(ROUND(B92,0)&gt;=$N$10,5,IF(ROUND(B92,0)&gt;=$N$11,6,IF(ROUND(B92,0)&gt;=$N$12,7,IF(ROUND(B92,0)&gt;=$N$13,8,9))))))))</f>
        <v>9</v>
      </c>
      <c r="D92" s="144">
        <f t="shared" si="8"/>
        <v>1.0974446148685812</v>
      </c>
      <c r="E92" s="89">
        <f>'인원 입력 기능'!E91</f>
        <v>664</v>
      </c>
      <c r="F92" s="119">
        <f t="shared" si="6"/>
        <v>2.1623241076342416E-3</v>
      </c>
      <c r="G92" s="90">
        <f>SUM($E$6:E92)</f>
        <v>304039</v>
      </c>
      <c r="H92" s="121">
        <f t="shared" si="7"/>
        <v>0.99010671590513133</v>
      </c>
      <c r="I92" s="72"/>
      <c r="J92" s="72"/>
      <c r="K92" s="98"/>
    </row>
    <row r="93" spans="1:11" s="74" customFormat="1" ht="25" customHeight="1">
      <c r="A93" s="72"/>
      <c r="B93" s="87">
        <f>'인원 입력 기능'!B92</f>
        <v>58</v>
      </c>
      <c r="C93" s="76">
        <f t="shared" si="9"/>
        <v>9</v>
      </c>
      <c r="D93" s="144">
        <f t="shared" si="8"/>
        <v>0.89993714931434488</v>
      </c>
      <c r="E93" s="89">
        <f>'인원 입력 기능'!E92</f>
        <v>549</v>
      </c>
      <c r="F93" s="119">
        <f t="shared" si="6"/>
        <v>1.7878252034506004E-3</v>
      </c>
      <c r="G93" s="90">
        <f>SUM($E$6:E93)</f>
        <v>304588</v>
      </c>
      <c r="H93" s="121">
        <f t="shared" si="7"/>
        <v>0.99189454110858188</v>
      </c>
      <c r="I93" s="72"/>
      <c r="J93" s="72"/>
    </row>
    <row r="94" spans="1:11" s="74" customFormat="1" ht="25" customHeight="1">
      <c r="A94" s="72"/>
      <c r="B94" s="87">
        <f>'인원 입력 기능'!B93</f>
        <v>57</v>
      </c>
      <c r="C94" s="76">
        <f t="shared" si="9"/>
        <v>9</v>
      </c>
      <c r="D94" s="144">
        <f t="shared" si="8"/>
        <v>0.73694871318920052</v>
      </c>
      <c r="E94" s="89">
        <f>'인원 입력 기능'!E93</f>
        <v>452</v>
      </c>
      <c r="F94" s="119">
        <f t="shared" si="6"/>
        <v>1.4719435190522247E-3</v>
      </c>
      <c r="G94" s="90">
        <f>SUM($E$6:E94)</f>
        <v>305040</v>
      </c>
      <c r="H94" s="121">
        <f t="shared" si="7"/>
        <v>0.99336648462763411</v>
      </c>
      <c r="I94" s="72"/>
      <c r="J94" s="72"/>
    </row>
    <row r="95" spans="1:11" s="74" customFormat="1" ht="25" customHeight="1">
      <c r="A95" s="72"/>
      <c r="B95" s="87">
        <f>'인원 입력 기능'!B94</f>
        <v>56</v>
      </c>
      <c r="C95" s="76">
        <f t="shared" si="9"/>
        <v>9</v>
      </c>
      <c r="D95" s="144">
        <f t="shared" si="8"/>
        <v>0.6071767016090468</v>
      </c>
      <c r="E95" s="89">
        <f>'인원 입력 기능'!E94</f>
        <v>345</v>
      </c>
      <c r="F95" s="119">
        <f t="shared" si="6"/>
        <v>1.1234967125509237E-3</v>
      </c>
      <c r="G95" s="90">
        <f>SUM($E$6:E95)</f>
        <v>305385</v>
      </c>
      <c r="H95" s="121">
        <f t="shared" si="7"/>
        <v>0.99448998134018507</v>
      </c>
      <c r="I95" s="72"/>
      <c r="J95" s="72"/>
    </row>
    <row r="96" spans="1:11" s="74" customFormat="1" ht="25" customHeight="1">
      <c r="A96" s="72"/>
      <c r="B96" s="87">
        <f>'인원 입력 기능'!B95</f>
        <v>55</v>
      </c>
      <c r="C96" s="76">
        <f t="shared" si="9"/>
        <v>9</v>
      </c>
      <c r="D96" s="144">
        <f t="shared" si="8"/>
        <v>0.51273784751055818</v>
      </c>
      <c r="E96" s="89">
        <f>'인원 입력 기능'!E95</f>
        <v>235</v>
      </c>
      <c r="F96" s="119">
        <f t="shared" si="6"/>
        <v>7.6528036941874518E-4</v>
      </c>
      <c r="G96" s="90">
        <f>SUM($E$6:E96)</f>
        <v>305620</v>
      </c>
      <c r="H96" s="121">
        <f t="shared" si="7"/>
        <v>0.99525526170960377</v>
      </c>
      <c r="I96" s="72"/>
      <c r="J96" s="72"/>
    </row>
    <row r="97" spans="1:10" s="74" customFormat="1" ht="25" customHeight="1">
      <c r="A97" s="72"/>
      <c r="B97" s="87">
        <f>'인원 입력 기능'!B96</f>
        <v>54</v>
      </c>
      <c r="C97" s="76">
        <f t="shared" ref="C97:C117" si="10">IF(ROUND(B97,0)&gt;=$N$6,1,IF(ROUND(B97,0)&gt;=$N$7,2,IF(ROUND(B97,0)&gt;=$N$8,3,IF(ROUND(B97,0)&gt;=$N$9,4,IF(ROUND(B97,0)&gt;=$N$10,5,IF(ROUND(B97,0)&gt;=$N$11,6,IF(ROUND(B97,0)&gt;=$N$12,7,IF(ROUND(B97,0)&gt;=$N$13,8,9))))))))</f>
        <v>9</v>
      </c>
      <c r="D97" s="144">
        <f t="shared" si="8"/>
        <v>0.44321131182081253</v>
      </c>
      <c r="E97" s="89">
        <f>'인원 입력 기능'!E96</f>
        <v>192</v>
      </c>
      <c r="F97" s="119">
        <f t="shared" ref="F97:F117" si="11">E97/$H$2</f>
        <v>6.2525034437616619E-4</v>
      </c>
      <c r="G97" s="90">
        <f>SUM($E$6:E97)</f>
        <v>305812</v>
      </c>
      <c r="H97" s="121">
        <f t="shared" ref="H97:H117" si="12">G97/$H$2</f>
        <v>0.99588051205397998</v>
      </c>
      <c r="I97" s="72"/>
      <c r="J97" s="72"/>
    </row>
    <row r="98" spans="1:10" s="74" customFormat="1" ht="25" customHeight="1">
      <c r="A98" s="72"/>
      <c r="B98" s="87">
        <f>'인원 입력 기능'!B97</f>
        <v>53</v>
      </c>
      <c r="C98" s="76">
        <f t="shared" si="10"/>
        <v>9</v>
      </c>
      <c r="D98" s="144">
        <f t="shared" si="8"/>
        <v>0.39126994206665211</v>
      </c>
      <c r="E98" s="89">
        <f>'인원 입력 기능'!E97</f>
        <v>127</v>
      </c>
      <c r="F98" s="119">
        <f t="shared" si="11"/>
        <v>4.1357705070715163E-4</v>
      </c>
      <c r="G98" s="90">
        <f>SUM($E$6:E98)</f>
        <v>305939</v>
      </c>
      <c r="H98" s="121">
        <f t="shared" si="12"/>
        <v>0.99629408910468709</v>
      </c>
      <c r="I98" s="72"/>
      <c r="J98" s="72"/>
    </row>
    <row r="99" spans="1:10" s="74" customFormat="1" ht="25" customHeight="1">
      <c r="A99" s="72"/>
      <c r="B99" s="87">
        <f>'인원 입력 기능'!B98</f>
        <v>52</v>
      </c>
      <c r="C99" s="76">
        <f t="shared" si="10"/>
        <v>9</v>
      </c>
      <c r="D99" s="144">
        <f t="shared" si="8"/>
        <v>0.35626243580599848</v>
      </c>
      <c r="E99" s="89">
        <f>'인원 입력 기능'!E98</f>
        <v>88</v>
      </c>
      <c r="F99" s="119">
        <f t="shared" si="11"/>
        <v>2.8657307450574287E-4</v>
      </c>
      <c r="G99" s="90">
        <f>SUM($E$6:E99)</f>
        <v>306027</v>
      </c>
      <c r="H99" s="121">
        <f t="shared" si="12"/>
        <v>0.99658066217919283</v>
      </c>
      <c r="I99" s="72"/>
      <c r="J99" s="72"/>
    </row>
    <row r="100" spans="1:10" ht="25" customHeight="1">
      <c r="A100" s="2"/>
      <c r="B100" s="87">
        <f>'인원 입력 기능'!B99</f>
        <v>51</v>
      </c>
      <c r="C100" s="76">
        <f t="shared" si="10"/>
        <v>9</v>
      </c>
      <c r="D100" s="144">
        <f t="shared" si="8"/>
        <v>0.32760512835542377</v>
      </c>
      <c r="E100" s="89">
        <f>'인원 입력 기능'!E99</f>
        <v>88</v>
      </c>
      <c r="F100" s="119">
        <f t="shared" si="11"/>
        <v>2.8657307450574287E-4</v>
      </c>
      <c r="G100" s="90">
        <f>SUM($E$6:E100)</f>
        <v>306115</v>
      </c>
      <c r="H100" s="121">
        <f t="shared" si="12"/>
        <v>0.99686723525369858</v>
      </c>
      <c r="I100" s="2"/>
      <c r="J100" s="2"/>
    </row>
    <row r="101" spans="1:10" ht="25" customHeight="1">
      <c r="A101" s="2"/>
      <c r="B101" s="87">
        <f>'인원 입력 기능'!B100</f>
        <v>50</v>
      </c>
      <c r="C101" s="76">
        <f t="shared" si="10"/>
        <v>9</v>
      </c>
      <c r="D101" s="144">
        <f t="shared" si="8"/>
        <v>0.30171585628360198</v>
      </c>
      <c r="E101" s="89">
        <f>'인원 입력 기능'!E100</f>
        <v>71</v>
      </c>
      <c r="F101" s="119">
        <f t="shared" si="11"/>
        <v>2.3121236693076979E-4</v>
      </c>
      <c r="G101" s="90">
        <f>SUM($E$6:E101)</f>
        <v>306186</v>
      </c>
      <c r="H101" s="121">
        <f t="shared" si="12"/>
        <v>0.99709844762062938</v>
      </c>
      <c r="I101" s="2"/>
      <c r="J101" s="2"/>
    </row>
    <row r="102" spans="1:10" ht="25" customHeight="1">
      <c r="A102" s="2"/>
      <c r="B102" s="87">
        <f>'인원 입력 기능'!B101</f>
        <v>49</v>
      </c>
      <c r="C102" s="76">
        <f t="shared" si="10"/>
        <v>9</v>
      </c>
      <c r="D102" s="144">
        <f t="shared" si="8"/>
        <v>0.28380503912699417</v>
      </c>
      <c r="E102" s="89">
        <f>'인원 입력 기능'!E101</f>
        <v>39</v>
      </c>
      <c r="F102" s="119">
        <f t="shared" si="11"/>
        <v>1.2700397620140876E-4</v>
      </c>
      <c r="G102" s="90">
        <f>SUM($E$6:E102)</f>
        <v>306225</v>
      </c>
      <c r="H102" s="121">
        <f t="shared" si="12"/>
        <v>0.99722545159683074</v>
      </c>
      <c r="I102" s="2"/>
      <c r="J102" s="2"/>
    </row>
    <row r="103" spans="1:10" ht="25" customHeight="1">
      <c r="A103" s="2"/>
      <c r="B103" s="87">
        <f>'인원 입력 기능'!B102</f>
        <v>48</v>
      </c>
      <c r="C103" s="76">
        <f t="shared" si="10"/>
        <v>9</v>
      </c>
      <c r="D103" s="144">
        <f t="shared" si="8"/>
        <v>0.26410314025472337</v>
      </c>
      <c r="E103" s="89">
        <f>'인원 입력 기능'!E102</f>
        <v>82</v>
      </c>
      <c r="F103" s="119">
        <f t="shared" si="11"/>
        <v>2.6703400124398764E-4</v>
      </c>
      <c r="G103" s="90">
        <f>SUM($E$6:E103)</f>
        <v>306307</v>
      </c>
      <c r="H103" s="121">
        <f t="shared" si="12"/>
        <v>0.9974924855980748</v>
      </c>
      <c r="I103" s="2"/>
      <c r="J103" s="2"/>
    </row>
    <row r="104" spans="1:10" ht="25" customHeight="1">
      <c r="A104" s="2"/>
      <c r="B104" s="87">
        <f>'인원 입력 기능'!B103</f>
        <v>47</v>
      </c>
      <c r="C104" s="76">
        <f t="shared" si="10"/>
        <v>9</v>
      </c>
      <c r="D104" s="144">
        <f t="shared" si="8"/>
        <v>0.24847188164531797</v>
      </c>
      <c r="E104" s="89">
        <f>'인원 입력 기능'!E103</f>
        <v>14</v>
      </c>
      <c r="F104" s="119">
        <f t="shared" si="11"/>
        <v>4.5591170944095452E-5</v>
      </c>
      <c r="G104" s="90">
        <f>SUM($E$6:E104)</f>
        <v>306321</v>
      </c>
      <c r="H104" s="121">
        <f t="shared" si="12"/>
        <v>0.99753807676901884</v>
      </c>
      <c r="I104" s="2"/>
      <c r="J104" s="2"/>
    </row>
    <row r="105" spans="1:10" ht="25" customHeight="1" thickBot="1">
      <c r="A105" s="2"/>
      <c r="B105" s="91">
        <f>'인원 입력 기능'!B104</f>
        <v>46</v>
      </c>
      <c r="C105" s="77">
        <f t="shared" si="10"/>
        <v>9</v>
      </c>
      <c r="D105" s="145">
        <f t="shared" si="8"/>
        <v>0.12309616154905223</v>
      </c>
      <c r="E105" s="92">
        <f>'인원 입력 기능'!E104</f>
        <v>756</v>
      </c>
      <c r="F105" s="120">
        <f t="shared" si="11"/>
        <v>2.4619232309811548E-3</v>
      </c>
      <c r="G105" s="93">
        <f>SUM($E$6:E105)</f>
        <v>307077</v>
      </c>
      <c r="H105" s="122">
        <f t="shared" si="12"/>
        <v>1</v>
      </c>
      <c r="I105" s="2"/>
      <c r="J105" s="2"/>
    </row>
    <row r="106" spans="1:10" ht="21" hidden="1" customHeight="1">
      <c r="A106" s="2"/>
      <c r="B106" s="123">
        <f>'인원 입력 기능'!B105</f>
        <v>0</v>
      </c>
      <c r="C106" s="78">
        <f t="shared" si="10"/>
        <v>9</v>
      </c>
      <c r="D106" s="124">
        <f t="shared" si="8"/>
        <v>0</v>
      </c>
      <c r="E106" s="125">
        <f>'인원 입력 기능'!E105</f>
        <v>0</v>
      </c>
      <c r="F106" s="99">
        <f t="shared" si="11"/>
        <v>0</v>
      </c>
      <c r="G106" s="126">
        <f>SUM($E$6:E106)</f>
        <v>307077</v>
      </c>
      <c r="H106" s="100">
        <f t="shared" si="12"/>
        <v>1</v>
      </c>
      <c r="I106" s="2"/>
      <c r="J106" s="2"/>
    </row>
    <row r="107" spans="1:10" ht="21" hidden="1" customHeight="1">
      <c r="A107" s="2"/>
      <c r="B107" s="87">
        <f>'인원 입력 기능'!B106</f>
        <v>0</v>
      </c>
      <c r="C107" s="76">
        <f t="shared" si="10"/>
        <v>9</v>
      </c>
      <c r="D107" s="88">
        <f t="shared" si="8"/>
        <v>0</v>
      </c>
      <c r="E107" s="89">
        <f>'인원 입력 기능'!E106</f>
        <v>0</v>
      </c>
      <c r="F107" s="99">
        <f t="shared" si="11"/>
        <v>0</v>
      </c>
      <c r="G107" s="90">
        <f>SUM($E$6:E107)</f>
        <v>307077</v>
      </c>
      <c r="H107" s="100">
        <f t="shared" si="12"/>
        <v>1</v>
      </c>
      <c r="I107" s="2"/>
      <c r="J107" s="2"/>
    </row>
    <row r="108" spans="1:10" ht="21" hidden="1" customHeight="1">
      <c r="A108" s="2"/>
      <c r="B108" s="87">
        <f>'인원 입력 기능'!B107</f>
        <v>0</v>
      </c>
      <c r="C108" s="76">
        <f t="shared" si="10"/>
        <v>9</v>
      </c>
      <c r="D108" s="88">
        <f t="shared" si="8"/>
        <v>0</v>
      </c>
      <c r="E108" s="89">
        <f>'인원 입력 기능'!E107</f>
        <v>0</v>
      </c>
      <c r="F108" s="99">
        <f t="shared" si="11"/>
        <v>0</v>
      </c>
      <c r="G108" s="90">
        <f>SUM($E$6:E108)</f>
        <v>307077</v>
      </c>
      <c r="H108" s="100">
        <f t="shared" si="12"/>
        <v>1</v>
      </c>
      <c r="I108" s="2"/>
      <c r="J108" s="2"/>
    </row>
    <row r="109" spans="1:10" ht="21" hidden="1" customHeight="1">
      <c r="A109" s="2"/>
      <c r="B109" s="87">
        <f>'인원 입력 기능'!B108</f>
        <v>0</v>
      </c>
      <c r="C109" s="76">
        <f t="shared" si="10"/>
        <v>9</v>
      </c>
      <c r="D109" s="88">
        <f t="shared" si="8"/>
        <v>0</v>
      </c>
      <c r="E109" s="89">
        <f>'인원 입력 기능'!E108</f>
        <v>0</v>
      </c>
      <c r="F109" s="99">
        <f t="shared" si="11"/>
        <v>0</v>
      </c>
      <c r="G109" s="90">
        <f>SUM($E$6:E109)</f>
        <v>307077</v>
      </c>
      <c r="H109" s="100">
        <f t="shared" si="12"/>
        <v>1</v>
      </c>
      <c r="I109" s="2"/>
      <c r="J109" s="2"/>
    </row>
    <row r="110" spans="1:10" ht="21" hidden="1" customHeight="1">
      <c r="A110" s="2"/>
      <c r="B110" s="87">
        <f>'인원 입력 기능'!B109</f>
        <v>0</v>
      </c>
      <c r="C110" s="76">
        <f t="shared" si="10"/>
        <v>9</v>
      </c>
      <c r="D110" s="88">
        <f t="shared" si="8"/>
        <v>0</v>
      </c>
      <c r="E110" s="89">
        <f>'인원 입력 기능'!E109</f>
        <v>0</v>
      </c>
      <c r="F110" s="99">
        <f t="shared" si="11"/>
        <v>0</v>
      </c>
      <c r="G110" s="90">
        <f>SUM($E$6:E110)</f>
        <v>307077</v>
      </c>
      <c r="H110" s="100">
        <f t="shared" si="12"/>
        <v>1</v>
      </c>
      <c r="I110" s="2"/>
      <c r="J110" s="2"/>
    </row>
    <row r="111" spans="1:10" ht="21" hidden="1" customHeight="1">
      <c r="A111" s="2"/>
      <c r="B111" s="87">
        <f>'인원 입력 기능'!B110</f>
        <v>0</v>
      </c>
      <c r="C111" s="76">
        <f t="shared" si="10"/>
        <v>9</v>
      </c>
      <c r="D111" s="88">
        <f t="shared" si="8"/>
        <v>0</v>
      </c>
      <c r="E111" s="89">
        <f>'인원 입력 기능'!E110</f>
        <v>0</v>
      </c>
      <c r="F111" s="99">
        <f t="shared" si="11"/>
        <v>0</v>
      </c>
      <c r="G111" s="90">
        <f>SUM($E$6:E111)</f>
        <v>307077</v>
      </c>
      <c r="H111" s="100">
        <f t="shared" si="12"/>
        <v>1</v>
      </c>
      <c r="I111" s="2"/>
      <c r="J111" s="2"/>
    </row>
    <row r="112" spans="1:10" ht="21" hidden="1" customHeight="1">
      <c r="A112" s="2"/>
      <c r="B112" s="87">
        <f>'인원 입력 기능'!B111</f>
        <v>0</v>
      </c>
      <c r="C112" s="76">
        <f t="shared" si="10"/>
        <v>9</v>
      </c>
      <c r="D112" s="88">
        <f t="shared" si="8"/>
        <v>0</v>
      </c>
      <c r="E112" s="89">
        <f>'인원 입력 기능'!E111</f>
        <v>0</v>
      </c>
      <c r="F112" s="99">
        <f t="shared" si="11"/>
        <v>0</v>
      </c>
      <c r="G112" s="90">
        <f>SUM($E$6:E112)</f>
        <v>307077</v>
      </c>
      <c r="H112" s="100">
        <f t="shared" si="12"/>
        <v>1</v>
      </c>
      <c r="I112" s="2"/>
      <c r="J112" s="2"/>
    </row>
    <row r="113" spans="1:10" ht="21" hidden="1" customHeight="1">
      <c r="A113" s="2"/>
      <c r="B113" s="87">
        <f>'인원 입력 기능'!B112</f>
        <v>0</v>
      </c>
      <c r="C113" s="76">
        <f t="shared" si="10"/>
        <v>9</v>
      </c>
      <c r="D113" s="88">
        <f t="shared" si="8"/>
        <v>0</v>
      </c>
      <c r="E113" s="89">
        <f>'인원 입력 기능'!E112</f>
        <v>0</v>
      </c>
      <c r="F113" s="99">
        <f t="shared" si="11"/>
        <v>0</v>
      </c>
      <c r="G113" s="90">
        <f>SUM($E$6:E113)</f>
        <v>307077</v>
      </c>
      <c r="H113" s="100">
        <f t="shared" si="12"/>
        <v>1</v>
      </c>
      <c r="I113" s="2"/>
      <c r="J113" s="2"/>
    </row>
    <row r="114" spans="1:10" ht="21" hidden="1" customHeight="1">
      <c r="A114" s="2"/>
      <c r="B114" s="87">
        <f>'인원 입력 기능'!B113</f>
        <v>0</v>
      </c>
      <c r="C114" s="76">
        <f t="shared" si="10"/>
        <v>9</v>
      </c>
      <c r="D114" s="88">
        <f t="shared" si="8"/>
        <v>0</v>
      </c>
      <c r="E114" s="89">
        <f>'인원 입력 기능'!E113</f>
        <v>0</v>
      </c>
      <c r="F114" s="99">
        <f t="shared" si="11"/>
        <v>0</v>
      </c>
      <c r="G114" s="90">
        <f>SUM($E$6:E114)</f>
        <v>307077</v>
      </c>
      <c r="H114" s="100">
        <f t="shared" si="12"/>
        <v>1</v>
      </c>
      <c r="I114" s="2"/>
      <c r="J114" s="2"/>
    </row>
    <row r="115" spans="1:10" ht="21" hidden="1" customHeight="1">
      <c r="A115" s="2"/>
      <c r="B115" s="87">
        <f>'인원 입력 기능'!B114</f>
        <v>0</v>
      </c>
      <c r="C115" s="76">
        <f t="shared" si="10"/>
        <v>9</v>
      </c>
      <c r="D115" s="88">
        <f t="shared" si="8"/>
        <v>0</v>
      </c>
      <c r="E115" s="89">
        <f>'인원 입력 기능'!E114</f>
        <v>0</v>
      </c>
      <c r="F115" s="99">
        <f t="shared" si="11"/>
        <v>0</v>
      </c>
      <c r="G115" s="90">
        <f>SUM($E$6:E115)</f>
        <v>307077</v>
      </c>
      <c r="H115" s="100">
        <f t="shared" si="12"/>
        <v>1</v>
      </c>
      <c r="I115" s="2"/>
      <c r="J115" s="2"/>
    </row>
    <row r="116" spans="1:10" ht="21" hidden="1" customHeight="1">
      <c r="A116" s="2"/>
      <c r="B116" s="87">
        <f>'인원 입력 기능'!B115</f>
        <v>0</v>
      </c>
      <c r="C116" s="76">
        <f t="shared" si="10"/>
        <v>9</v>
      </c>
      <c r="D116" s="88">
        <f t="shared" si="8"/>
        <v>0</v>
      </c>
      <c r="E116" s="89">
        <f>'인원 입력 기능'!E115</f>
        <v>0</v>
      </c>
      <c r="F116" s="99">
        <f t="shared" si="11"/>
        <v>0</v>
      </c>
      <c r="G116" s="90">
        <f>SUM($E$6:E116)</f>
        <v>307077</v>
      </c>
      <c r="H116" s="100">
        <f t="shared" si="12"/>
        <v>1</v>
      </c>
      <c r="I116" s="2"/>
      <c r="J116" s="2"/>
    </row>
    <row r="117" spans="1:10" ht="21" hidden="1" customHeight="1">
      <c r="A117" s="2"/>
      <c r="B117" s="87">
        <f>'인원 입력 기능'!B116</f>
        <v>0</v>
      </c>
      <c r="C117" s="76">
        <f t="shared" si="10"/>
        <v>9</v>
      </c>
      <c r="D117" s="88">
        <f t="shared" si="8"/>
        <v>0</v>
      </c>
      <c r="E117" s="89">
        <f>'인원 입력 기능'!E116</f>
        <v>0</v>
      </c>
      <c r="F117" s="99">
        <f t="shared" si="11"/>
        <v>0</v>
      </c>
      <c r="G117" s="90">
        <f>SUM($E$6:E117)</f>
        <v>307077</v>
      </c>
      <c r="H117" s="100">
        <f t="shared" si="12"/>
        <v>1</v>
      </c>
      <c r="I117" s="2"/>
      <c r="J117" s="2"/>
    </row>
    <row r="118" spans="1:10" ht="21" hidden="1" customHeight="1">
      <c r="A118" s="2"/>
      <c r="B118" s="67">
        <f>'인원 입력 기능'!B117</f>
        <v>0</v>
      </c>
      <c r="C118" s="49">
        <f t="shared" ref="C118:C140" si="13">IF(ROUND(B118,0)&gt;=$N$6,1,IF(ROUND(B118,0)&gt;=$N$7,2,IF(ROUND(B118,0)&gt;=$N$8,3,IF(ROUND(B118,0)&gt;=$N$9,4,IF(ROUND(B118,0)&gt;=$N$10,5,IF(ROUND(B118,0)&gt;=$N$11,6,IF(ROUND(B118,0)&gt;=$N$12,7,IF(ROUND(B118,0)&gt;=$N$13,8,9))))))))</f>
        <v>9</v>
      </c>
      <c r="D118" s="68">
        <f t="shared" si="8"/>
        <v>50</v>
      </c>
      <c r="E118" s="2"/>
      <c r="F118" s="2"/>
      <c r="G118" s="2"/>
      <c r="H118" s="2"/>
      <c r="I118" s="2"/>
      <c r="J118" s="2"/>
    </row>
    <row r="119" spans="1:10" ht="21" hidden="1" customHeight="1">
      <c r="A119" s="2"/>
      <c r="B119" s="67">
        <f>'인원 입력 기능'!B118</f>
        <v>0</v>
      </c>
      <c r="C119" s="49">
        <f t="shared" si="13"/>
        <v>9</v>
      </c>
      <c r="D119" s="68">
        <f t="shared" si="8"/>
        <v>100</v>
      </c>
      <c r="E119" s="2"/>
      <c r="F119" s="2"/>
      <c r="G119" s="2"/>
      <c r="H119" s="2"/>
      <c r="I119" s="2"/>
      <c r="J119" s="2"/>
    </row>
    <row r="120" spans="1:10" ht="21" hidden="1" customHeight="1">
      <c r="A120" s="2"/>
      <c r="B120" s="67">
        <f>'인원 입력 기능'!B119</f>
        <v>0</v>
      </c>
      <c r="C120" s="49">
        <f t="shared" si="13"/>
        <v>9</v>
      </c>
      <c r="D120" s="68">
        <f t="shared" si="8"/>
        <v>100</v>
      </c>
      <c r="E120" s="2"/>
      <c r="F120" s="2"/>
      <c r="G120" s="2"/>
      <c r="H120" s="2"/>
      <c r="I120" s="2"/>
      <c r="J120" s="2"/>
    </row>
    <row r="121" spans="1:10" ht="21" hidden="1" customHeight="1">
      <c r="A121" s="2"/>
      <c r="B121" s="67">
        <f>'인원 입력 기능'!B120</f>
        <v>0</v>
      </c>
      <c r="C121" s="49">
        <f t="shared" si="13"/>
        <v>9</v>
      </c>
      <c r="D121" s="68">
        <f t="shared" si="8"/>
        <v>100</v>
      </c>
      <c r="E121" s="2"/>
      <c r="F121" s="2"/>
      <c r="G121" s="2"/>
      <c r="H121" s="2"/>
      <c r="I121" s="2"/>
      <c r="J121" s="2"/>
    </row>
    <row r="122" spans="1:10" ht="21" hidden="1" customHeight="1">
      <c r="B122" s="67">
        <f>'인원 입력 기능'!B121</f>
        <v>0</v>
      </c>
      <c r="C122" s="49">
        <f t="shared" si="13"/>
        <v>9</v>
      </c>
      <c r="D122" s="68">
        <f t="shared" si="8"/>
        <v>100</v>
      </c>
    </row>
    <row r="123" spans="1:10" ht="21" hidden="1" customHeight="1">
      <c r="B123" s="67">
        <f>'인원 입력 기능'!B122</f>
        <v>0</v>
      </c>
      <c r="C123" s="49">
        <f t="shared" si="13"/>
        <v>9</v>
      </c>
      <c r="D123" s="68">
        <f t="shared" si="8"/>
        <v>100</v>
      </c>
    </row>
    <row r="124" spans="1:10" ht="21" hidden="1" customHeight="1">
      <c r="B124" s="67">
        <f>'인원 입력 기능'!B123</f>
        <v>0</v>
      </c>
      <c r="C124" s="49">
        <f t="shared" si="13"/>
        <v>9</v>
      </c>
      <c r="D124" s="68">
        <f t="shared" si="8"/>
        <v>100</v>
      </c>
    </row>
    <row r="125" spans="1:10" ht="21" hidden="1" customHeight="1">
      <c r="B125" s="67">
        <f>'인원 입력 기능'!B124</f>
        <v>0</v>
      </c>
      <c r="C125" s="49">
        <f t="shared" si="13"/>
        <v>9</v>
      </c>
      <c r="D125" s="68">
        <f t="shared" si="8"/>
        <v>100</v>
      </c>
    </row>
    <row r="126" spans="1:10" ht="21" hidden="1" customHeight="1">
      <c r="B126" s="67">
        <f>'인원 입력 기능'!B125</f>
        <v>0</v>
      </c>
      <c r="C126" s="49">
        <f t="shared" si="13"/>
        <v>9</v>
      </c>
      <c r="D126" s="68">
        <f t="shared" si="8"/>
        <v>100</v>
      </c>
    </row>
    <row r="127" spans="1:10" ht="21" hidden="1" customHeight="1">
      <c r="B127" s="67">
        <f>'인원 입력 기능'!B126</f>
        <v>0</v>
      </c>
      <c r="C127" s="49">
        <f t="shared" si="13"/>
        <v>9</v>
      </c>
      <c r="D127" s="68">
        <f t="shared" si="8"/>
        <v>100</v>
      </c>
    </row>
    <row r="128" spans="1:10" ht="21" hidden="1" customHeight="1">
      <c r="B128" s="67">
        <f>'인원 입력 기능'!B127</f>
        <v>0</v>
      </c>
      <c r="C128" s="49">
        <f t="shared" si="13"/>
        <v>9</v>
      </c>
      <c r="D128" s="68">
        <f t="shared" si="8"/>
        <v>100</v>
      </c>
    </row>
    <row r="129" spans="2:4" ht="21" hidden="1" customHeight="1">
      <c r="B129" s="67">
        <f>'인원 입력 기능'!B128</f>
        <v>0</v>
      </c>
      <c r="C129" s="49">
        <f t="shared" si="13"/>
        <v>9</v>
      </c>
      <c r="D129" s="68">
        <f t="shared" si="8"/>
        <v>100</v>
      </c>
    </row>
    <row r="130" spans="2:4" ht="21" hidden="1" customHeight="1">
      <c r="B130" s="67">
        <f>'인원 입력 기능'!B129</f>
        <v>0</v>
      </c>
      <c r="C130" s="49">
        <f t="shared" si="13"/>
        <v>9</v>
      </c>
      <c r="D130" s="68">
        <f t="shared" si="8"/>
        <v>100</v>
      </c>
    </row>
    <row r="131" spans="2:4" ht="21" hidden="1" customHeight="1">
      <c r="B131" s="67">
        <f>'인원 입력 기능'!B130</f>
        <v>0</v>
      </c>
      <c r="C131" s="49">
        <f t="shared" si="13"/>
        <v>9</v>
      </c>
      <c r="D131" s="68">
        <f t="shared" si="8"/>
        <v>100</v>
      </c>
    </row>
    <row r="132" spans="2:4" ht="21" hidden="1" customHeight="1">
      <c r="B132" s="67">
        <f>'인원 입력 기능'!B131</f>
        <v>0</v>
      </c>
      <c r="C132" s="49">
        <f t="shared" si="13"/>
        <v>9</v>
      </c>
      <c r="D132" s="68">
        <f t="shared" si="8"/>
        <v>100</v>
      </c>
    </row>
    <row r="133" spans="2:4" ht="21" hidden="1" customHeight="1">
      <c r="B133" s="67">
        <f>'인원 입력 기능'!B132</f>
        <v>0</v>
      </c>
      <c r="C133" s="49">
        <f t="shared" si="13"/>
        <v>9</v>
      </c>
      <c r="D133" s="68">
        <f t="shared" si="8"/>
        <v>100</v>
      </c>
    </row>
    <row r="134" spans="2:4" ht="21" hidden="1" customHeight="1">
      <c r="B134" s="67">
        <f>'인원 입력 기능'!B133</f>
        <v>0</v>
      </c>
      <c r="C134" s="49">
        <f t="shared" si="13"/>
        <v>9</v>
      </c>
      <c r="D134" s="68">
        <f t="shared" si="8"/>
        <v>100</v>
      </c>
    </row>
    <row r="135" spans="2:4" ht="21" hidden="1" customHeight="1">
      <c r="B135" s="67">
        <f>'인원 입력 기능'!B134</f>
        <v>0</v>
      </c>
      <c r="C135" s="49">
        <f t="shared" si="13"/>
        <v>9</v>
      </c>
      <c r="D135" s="70">
        <f t="shared" si="8"/>
        <v>100</v>
      </c>
    </row>
    <row r="136" spans="2:4" ht="21" hidden="1" customHeight="1">
      <c r="B136" s="67">
        <f>'인원 입력 기능'!B135</f>
        <v>0</v>
      </c>
      <c r="C136" s="49">
        <f t="shared" si="13"/>
        <v>9</v>
      </c>
      <c r="D136" s="70">
        <f t="shared" ref="D136:D140" si="14">100*(1-(G135+G136)/2/$H$2)</f>
        <v>100</v>
      </c>
    </row>
    <row r="137" spans="2:4" ht="21" hidden="1" customHeight="1">
      <c r="B137" s="67">
        <f>'인원 입력 기능'!B136</f>
        <v>0</v>
      </c>
      <c r="C137" s="49">
        <f t="shared" si="13"/>
        <v>9</v>
      </c>
      <c r="D137" s="70">
        <f t="shared" si="14"/>
        <v>100</v>
      </c>
    </row>
    <row r="138" spans="2:4" ht="21" hidden="1" customHeight="1">
      <c r="B138" s="67">
        <f>'인원 입력 기능'!B137</f>
        <v>0</v>
      </c>
      <c r="C138" s="49">
        <f t="shared" si="13"/>
        <v>9</v>
      </c>
      <c r="D138" s="70">
        <f t="shared" si="14"/>
        <v>100</v>
      </c>
    </row>
    <row r="139" spans="2:4" ht="21" hidden="1" customHeight="1">
      <c r="B139" s="67">
        <f>'인원 입력 기능'!B138</f>
        <v>0</v>
      </c>
      <c r="C139" s="49">
        <f t="shared" si="13"/>
        <v>9</v>
      </c>
      <c r="D139" s="70">
        <f t="shared" si="14"/>
        <v>100</v>
      </c>
    </row>
    <row r="140" spans="2:4" ht="21" hidden="1" customHeight="1" thickBot="1">
      <c r="B140" s="69">
        <f>'인원 입력 기능'!B139</f>
        <v>0</v>
      </c>
      <c r="C140" s="51">
        <f t="shared" si="13"/>
        <v>9</v>
      </c>
      <c r="D140" s="71">
        <f t="shared" si="14"/>
        <v>100</v>
      </c>
    </row>
  </sheetData>
  <sheetProtection algorithmName="SHA-512" hashValue="1xAX2d0WQiDFvh+drGga0XgwZz/h9MMLgYEyxyYDX0rv1sFJ/k/t2A32S4bm2fpcbNoCMVlGHx66DjTWHSuKxg==" saltValue="AbcOz01Fhd4C8sSVwxEN9A==" spinCount="100000" sheet="1" objects="1" scenarios="1"/>
  <mergeCells count="2">
    <mergeCell ref="C2:D2"/>
    <mergeCell ref="C3:D3"/>
  </mergeCells>
  <phoneticPr fontId="1" type="noConversion"/>
  <conditionalFormatting sqref="B6:B140">
    <cfRule type="expression" dxfId="4" priority="1">
      <formula>$B6=$B7</formula>
    </cfRule>
  </conditionalFormatting>
  <conditionalFormatting sqref="B6:H6 C7:D7 B7:B117 E7:H117 C8:C15 D8:D117 B16:C32 C33:C117 B118:D140">
    <cfRule type="expression" dxfId="3" priority="2">
      <formula>OR($B6=$N$6:$N$13)</formula>
    </cfRule>
  </conditionalFormatting>
  <pageMargins left="0.7" right="0.7" top="0.75" bottom="0.75" header="0.3" footer="0.3"/>
  <pageSetup paperSize="9" scale="35" orientation="portrait" r:id="rId1"/>
  <headerFooter>
    <oddHeader xml:space="preserve">&amp;L
                             &amp;G&amp;C
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CA101-51EA-A24B-A768-CB685D70D8FA}">
  <sheetPr>
    <tabColor rgb="FF00B050"/>
    <pageSetUpPr fitToPage="1"/>
  </sheetPr>
  <dimension ref="B1:N107"/>
  <sheetViews>
    <sheetView zoomScaleNormal="100" zoomScalePageLayoutView="25" workbookViewId="0">
      <selection activeCell="E13" sqref="E13"/>
    </sheetView>
  </sheetViews>
  <sheetFormatPr defaultRowHeight="17"/>
  <cols>
    <col min="1" max="1" width="8.6640625" style="2" customWidth="1"/>
    <col min="2" max="2" width="14.08203125" style="55" customWidth="1"/>
    <col min="3" max="4" width="21.25" style="55" customWidth="1"/>
    <col min="5" max="9" width="14.08203125" style="2" customWidth="1"/>
    <col min="10" max="11" width="12.4140625" style="2" hidden="1" customWidth="1"/>
    <col min="12" max="12" width="0" style="2" hidden="1" customWidth="1"/>
    <col min="13" max="13" width="8.6640625" style="2" hidden="1" customWidth="1"/>
    <col min="14" max="14" width="8.6640625" style="2" customWidth="1"/>
    <col min="15" max="16384" width="8.6640625" style="2"/>
  </cols>
  <sheetData>
    <row r="1" spans="2:14" ht="17.5" thickBot="1"/>
    <row r="2" spans="2:14" ht="25" customHeight="1" thickBot="1">
      <c r="B2" s="115" t="s">
        <v>65</v>
      </c>
      <c r="C2" s="193" t="s">
        <v>73</v>
      </c>
      <c r="D2" s="194"/>
      <c r="E2" s="116" t="s">
        <v>6</v>
      </c>
      <c r="F2" s="197" t="s">
        <v>26</v>
      </c>
      <c r="G2" s="117" t="s">
        <v>5</v>
      </c>
      <c r="H2" s="198">
        <f>MAX('인원 입력 기능'!K:K)</f>
        <v>306393</v>
      </c>
    </row>
    <row r="3" spans="2:14" ht="25" customHeight="1" thickBot="1">
      <c r="B3" s="131" t="s">
        <v>71</v>
      </c>
      <c r="C3" s="195" t="s">
        <v>70</v>
      </c>
      <c r="D3" s="196"/>
      <c r="E3" s="118" t="s">
        <v>4</v>
      </c>
      <c r="F3" s="199" t="s">
        <v>26</v>
      </c>
      <c r="G3" s="111"/>
      <c r="H3" s="112"/>
    </row>
    <row r="4" spans="2:14" ht="25" customHeight="1" thickBot="1">
      <c r="B4" s="56"/>
      <c r="C4" s="56"/>
      <c r="D4" s="56"/>
      <c r="E4" s="1"/>
    </row>
    <row r="5" spans="2:14" s="72" customFormat="1" ht="25" customHeight="1" thickBot="1">
      <c r="B5" s="94" t="s">
        <v>67</v>
      </c>
      <c r="C5" s="95" t="s">
        <v>68</v>
      </c>
      <c r="D5" s="96" t="s">
        <v>69</v>
      </c>
      <c r="E5" s="129" t="s">
        <v>3</v>
      </c>
      <c r="F5" s="134" t="s">
        <v>2</v>
      </c>
      <c r="G5" s="134" t="s">
        <v>1</v>
      </c>
      <c r="H5" s="141" t="s">
        <v>0</v>
      </c>
      <c r="J5" s="73"/>
      <c r="K5" s="114"/>
    </row>
    <row r="6" spans="2:14" s="72" customFormat="1" ht="25" customHeight="1">
      <c r="B6" s="79">
        <f>'인원 입력 기능'!G5</f>
        <v>159</v>
      </c>
      <c r="C6" s="75">
        <f t="shared" ref="C6:C37" si="0">IF(ROUND(B6,0)&gt;=$M$6,1,IF(ROUND(B6,0)&gt;=$M$7,2,IF(ROUND(B6,0)&gt;=$M$8,3,IF(ROUND(B6,0)&gt;=$M$9,4,IF(ROUND(B6,0)&gt;=$M$10,5,IF(ROUND(B6,0)&gt;=$M$11,6,IF(ROUND(B6,0)&gt;=$M$12,7,IF(ROUND(B6,0)&gt;=$M$13,8,9))))))))</f>
        <v>1</v>
      </c>
      <c r="D6" s="200">
        <f>100*(1-(0+G6)/2/$H$2)</f>
        <v>99.945494838328557</v>
      </c>
      <c r="E6" s="201">
        <f>'인원 입력 기능'!J5</f>
        <v>334</v>
      </c>
      <c r="F6" s="202">
        <f>E6/$H$2</f>
        <v>1.0901032334289622E-3</v>
      </c>
      <c r="G6" s="203">
        <f>E6</f>
        <v>334</v>
      </c>
      <c r="H6" s="204">
        <f>G6/$H$2</f>
        <v>1.0901032334289622E-3</v>
      </c>
      <c r="K6" s="73"/>
      <c r="L6" s="73">
        <v>1</v>
      </c>
      <c r="M6" s="205">
        <v>138</v>
      </c>
      <c r="N6" s="73"/>
    </row>
    <row r="7" spans="2:14" s="72" customFormat="1" ht="25" customHeight="1">
      <c r="B7" s="127">
        <f>'인원 입력 기능'!G6</f>
        <v>157</v>
      </c>
      <c r="C7" s="76">
        <f t="shared" si="0"/>
        <v>1</v>
      </c>
      <c r="D7" s="206">
        <f>100*(1-(G6+G7)/2/$H$2)</f>
        <v>99.890500109336699</v>
      </c>
      <c r="E7" s="207">
        <f>'인원 입력 기능'!J6</f>
        <v>3</v>
      </c>
      <c r="F7" s="208">
        <f t="shared" ref="F7:F70" si="1">E7/$H$2</f>
        <v>9.7913464080445696E-6</v>
      </c>
      <c r="G7" s="90">
        <f>E7+G6</f>
        <v>337</v>
      </c>
      <c r="H7" s="209">
        <f t="shared" ref="H7:H70" si="2">G7/$H$2</f>
        <v>1.0998945798370067E-3</v>
      </c>
      <c r="K7" s="73"/>
      <c r="L7" s="73">
        <v>2</v>
      </c>
      <c r="M7" s="205">
        <v>128</v>
      </c>
      <c r="N7" s="73"/>
    </row>
    <row r="8" spans="2:14" s="72" customFormat="1" ht="25" customHeight="1">
      <c r="B8" s="127">
        <f>'인원 입력 기능'!G7</f>
        <v>156</v>
      </c>
      <c r="C8" s="76">
        <f t="shared" si="0"/>
        <v>1</v>
      </c>
      <c r="D8" s="206">
        <f t="shared" ref="D8:D71" si="3">100*(1-(G7+G8)/2/$H$2)</f>
        <v>99.879729628287848</v>
      </c>
      <c r="E8" s="207">
        <f>'인원 입력 기능'!J7</f>
        <v>63</v>
      </c>
      <c r="F8" s="208">
        <f t="shared" si="1"/>
        <v>2.0561827456893597E-4</v>
      </c>
      <c r="G8" s="90">
        <f t="shared" ref="G8:G71" si="4">E8+G7</f>
        <v>400</v>
      </c>
      <c r="H8" s="209">
        <f t="shared" si="2"/>
        <v>1.3055128544059427E-3</v>
      </c>
      <c r="K8" s="73"/>
      <c r="L8" s="73">
        <v>3</v>
      </c>
      <c r="M8" s="205">
        <v>118</v>
      </c>
      <c r="N8" s="73"/>
    </row>
    <row r="9" spans="2:14" s="72" customFormat="1" ht="25" customHeight="1">
      <c r="B9" s="127">
        <f>'인원 입력 기능'!G8</f>
        <v>155</v>
      </c>
      <c r="C9" s="76">
        <f t="shared" si="0"/>
        <v>1</v>
      </c>
      <c r="D9" s="206">
        <f t="shared" si="3"/>
        <v>99.767945090129345</v>
      </c>
      <c r="E9" s="207">
        <f>'인원 입력 기능'!J8</f>
        <v>622</v>
      </c>
      <c r="F9" s="208">
        <f t="shared" si="1"/>
        <v>2.030072488601241E-3</v>
      </c>
      <c r="G9" s="90">
        <f t="shared" si="4"/>
        <v>1022</v>
      </c>
      <c r="H9" s="209">
        <f t="shared" si="2"/>
        <v>3.3355853430071837E-3</v>
      </c>
      <c r="K9" s="73"/>
      <c r="L9" s="73">
        <v>4</v>
      </c>
      <c r="M9" s="205">
        <v>103</v>
      </c>
      <c r="N9" s="73"/>
    </row>
    <row r="10" spans="2:14" s="72" customFormat="1" ht="25" customHeight="1">
      <c r="B10" s="127">
        <f>'인원 입력 기능'!G9</f>
        <v>154</v>
      </c>
      <c r="C10" s="76">
        <f t="shared" si="0"/>
        <v>1</v>
      </c>
      <c r="D10" s="206">
        <f t="shared" si="3"/>
        <v>99.666278276592479</v>
      </c>
      <c r="E10" s="207">
        <f>'인원 입력 기능'!J9</f>
        <v>1</v>
      </c>
      <c r="F10" s="208">
        <f t="shared" si="1"/>
        <v>3.2637821360148569E-6</v>
      </c>
      <c r="G10" s="90">
        <f t="shared" si="4"/>
        <v>1023</v>
      </c>
      <c r="H10" s="209">
        <f t="shared" si="2"/>
        <v>3.3388491251431984E-3</v>
      </c>
      <c r="K10" s="73"/>
      <c r="L10" s="73">
        <v>5</v>
      </c>
      <c r="M10" s="205">
        <v>89</v>
      </c>
      <c r="N10" s="73"/>
    </row>
    <row r="11" spans="2:14" s="72" customFormat="1" ht="25" customHeight="1">
      <c r="B11" s="127">
        <f>'인원 입력 기능'!G10</f>
        <v>153</v>
      </c>
      <c r="C11" s="76">
        <f t="shared" si="0"/>
        <v>1</v>
      </c>
      <c r="D11" s="206">
        <f t="shared" si="3"/>
        <v>99.663667250883663</v>
      </c>
      <c r="E11" s="207">
        <f>'인원 입력 기능'!J10</f>
        <v>15</v>
      </c>
      <c r="F11" s="208">
        <f t="shared" si="1"/>
        <v>4.895673204022285E-5</v>
      </c>
      <c r="G11" s="90">
        <f t="shared" si="4"/>
        <v>1038</v>
      </c>
      <c r="H11" s="209">
        <f t="shared" si="2"/>
        <v>3.3878058571834213E-3</v>
      </c>
      <c r="K11" s="73"/>
      <c r="L11" s="73">
        <v>6</v>
      </c>
      <c r="M11" s="205">
        <v>82</v>
      </c>
      <c r="N11" s="73"/>
    </row>
    <row r="12" spans="2:14" s="72" customFormat="1" ht="25" customHeight="1">
      <c r="B12" s="127">
        <f>'인원 입력 기능'!G11</f>
        <v>152</v>
      </c>
      <c r="C12" s="76">
        <f t="shared" si="0"/>
        <v>1</v>
      </c>
      <c r="D12" s="206">
        <f t="shared" si="3"/>
        <v>99.60932527831902</v>
      </c>
      <c r="E12" s="207">
        <f>'인원 입력 기능'!J11</f>
        <v>318</v>
      </c>
      <c r="F12" s="208">
        <f t="shared" si="1"/>
        <v>1.0378827192527244E-3</v>
      </c>
      <c r="G12" s="90">
        <f t="shared" si="4"/>
        <v>1356</v>
      </c>
      <c r="H12" s="209">
        <f t="shared" si="2"/>
        <v>4.4256885764361459E-3</v>
      </c>
      <c r="K12" s="73"/>
      <c r="L12" s="73">
        <v>7</v>
      </c>
      <c r="M12" s="205">
        <v>79</v>
      </c>
      <c r="N12" s="73"/>
    </row>
    <row r="13" spans="2:14" s="72" customFormat="1" ht="25" customHeight="1">
      <c r="B13" s="127">
        <f>'인원 입력 기능'!G12</f>
        <v>151</v>
      </c>
      <c r="C13" s="76">
        <f t="shared" si="0"/>
        <v>1</v>
      </c>
      <c r="D13" s="206">
        <f t="shared" si="3"/>
        <v>99.403380625536485</v>
      </c>
      <c r="E13" s="207">
        <f>'인원 입력 기능'!J12</f>
        <v>944</v>
      </c>
      <c r="F13" s="208">
        <f t="shared" si="1"/>
        <v>3.0810103363980248E-3</v>
      </c>
      <c r="G13" s="90">
        <f t="shared" si="4"/>
        <v>2300</v>
      </c>
      <c r="H13" s="209">
        <f t="shared" si="2"/>
        <v>7.5066989128341702E-3</v>
      </c>
      <c r="K13" s="73"/>
      <c r="L13" s="73">
        <v>8</v>
      </c>
      <c r="M13" s="205">
        <v>75</v>
      </c>
      <c r="N13" s="73"/>
    </row>
    <row r="14" spans="2:14" s="72" customFormat="1" ht="25" customHeight="1">
      <c r="B14" s="127">
        <f>'인원 입력 기능'!G13</f>
        <v>150</v>
      </c>
      <c r="C14" s="76">
        <f t="shared" si="0"/>
        <v>1</v>
      </c>
      <c r="D14" s="206">
        <f t="shared" si="3"/>
        <v>99.246882272114561</v>
      </c>
      <c r="E14" s="207">
        <f>'인원 입력 기능'!J13</f>
        <v>15</v>
      </c>
      <c r="F14" s="208">
        <f t="shared" si="1"/>
        <v>4.895673204022285E-5</v>
      </c>
      <c r="G14" s="90">
        <f t="shared" si="4"/>
        <v>2315</v>
      </c>
      <c r="H14" s="209">
        <f t="shared" si="2"/>
        <v>7.5556556448743931E-3</v>
      </c>
      <c r="K14" s="73"/>
      <c r="L14" s="73">
        <v>9</v>
      </c>
      <c r="M14" s="205">
        <v>67</v>
      </c>
    </row>
    <row r="15" spans="2:14" s="72" customFormat="1" ht="25" customHeight="1">
      <c r="B15" s="127">
        <f>'인원 입력 기능'!G14</f>
        <v>149</v>
      </c>
      <c r="C15" s="76">
        <f t="shared" si="0"/>
        <v>1</v>
      </c>
      <c r="D15" s="206">
        <f t="shared" si="3"/>
        <v>99.228278713939289</v>
      </c>
      <c r="E15" s="207">
        <f>'인원 입력 기능'!J14</f>
        <v>99</v>
      </c>
      <c r="F15" s="208">
        <f t="shared" si="1"/>
        <v>3.2311443146547082E-4</v>
      </c>
      <c r="G15" s="90">
        <f t="shared" si="4"/>
        <v>2414</v>
      </c>
      <c r="H15" s="209">
        <f t="shared" si="2"/>
        <v>7.8787700763398635E-3</v>
      </c>
      <c r="K15" s="73"/>
    </row>
    <row r="16" spans="2:14" s="72" customFormat="1" ht="25" customHeight="1">
      <c r="B16" s="127">
        <f>'인원 입력 기능'!G15</f>
        <v>148</v>
      </c>
      <c r="C16" s="76">
        <f t="shared" si="0"/>
        <v>1</v>
      </c>
      <c r="D16" s="206">
        <f t="shared" si="3"/>
        <v>99.021354926515954</v>
      </c>
      <c r="E16" s="207">
        <f>'인원 입력 기능'!J15</f>
        <v>1169</v>
      </c>
      <c r="F16" s="208">
        <f t="shared" si="1"/>
        <v>3.8153613170013676E-3</v>
      </c>
      <c r="G16" s="90">
        <f t="shared" si="4"/>
        <v>3583</v>
      </c>
      <c r="H16" s="209">
        <f t="shared" si="2"/>
        <v>1.1694131393341231E-2</v>
      </c>
      <c r="K16" s="73"/>
    </row>
    <row r="17" spans="2:11" s="72" customFormat="1" ht="25" customHeight="1">
      <c r="B17" s="127">
        <f>'인원 입력 기능'!G16</f>
        <v>147</v>
      </c>
      <c r="C17" s="76">
        <f t="shared" si="0"/>
        <v>1</v>
      </c>
      <c r="D17" s="206">
        <f t="shared" si="3"/>
        <v>98.730388749090224</v>
      </c>
      <c r="E17" s="207">
        <f>'인원 입력 기능'!J16</f>
        <v>614</v>
      </c>
      <c r="F17" s="208">
        <f t="shared" si="1"/>
        <v>2.0039622315131222E-3</v>
      </c>
      <c r="G17" s="90">
        <f t="shared" si="4"/>
        <v>4197</v>
      </c>
      <c r="H17" s="209">
        <f t="shared" si="2"/>
        <v>1.3698093624854354E-2</v>
      </c>
      <c r="K17" s="73"/>
    </row>
    <row r="18" spans="2:11" s="72" customFormat="1" ht="25" customHeight="1">
      <c r="B18" s="127">
        <f>'인원 입력 기능'!G17</f>
        <v>146</v>
      </c>
      <c r="C18" s="76">
        <f t="shared" si="0"/>
        <v>1</v>
      </c>
      <c r="D18" s="206">
        <f t="shared" si="3"/>
        <v>98.605712271494454</v>
      </c>
      <c r="E18" s="207">
        <f>'인원 입력 기능'!J17</f>
        <v>150</v>
      </c>
      <c r="F18" s="208">
        <f t="shared" si="1"/>
        <v>4.8956732040222851E-4</v>
      </c>
      <c r="G18" s="90">
        <f t="shared" si="4"/>
        <v>4347</v>
      </c>
      <c r="H18" s="209">
        <f t="shared" si="2"/>
        <v>1.4187660945256583E-2</v>
      </c>
      <c r="K18" s="73"/>
    </row>
    <row r="19" spans="2:11" s="72" customFormat="1" ht="25" customHeight="1">
      <c r="B19" s="127">
        <f>'인원 입력 기능'!G18</f>
        <v>145</v>
      </c>
      <c r="C19" s="76">
        <f t="shared" si="0"/>
        <v>1</v>
      </c>
      <c r="D19" s="206">
        <f t="shared" si="3"/>
        <v>98.45786294073298</v>
      </c>
      <c r="E19" s="207">
        <f>'인원 입력 기능'!J18</f>
        <v>756</v>
      </c>
      <c r="F19" s="208">
        <f t="shared" si="1"/>
        <v>2.4674192948272318E-3</v>
      </c>
      <c r="G19" s="90">
        <f t="shared" si="4"/>
        <v>5103</v>
      </c>
      <c r="H19" s="209">
        <f t="shared" si="2"/>
        <v>1.6655080240083813E-2</v>
      </c>
      <c r="K19" s="73"/>
    </row>
    <row r="20" spans="2:11" s="72" customFormat="1" ht="25" customHeight="1">
      <c r="B20" s="127">
        <f>'인원 입력 기능'!G19</f>
        <v>144</v>
      </c>
      <c r="C20" s="76">
        <f t="shared" si="0"/>
        <v>1</v>
      </c>
      <c r="D20" s="206">
        <f t="shared" si="3"/>
        <v>98.06098703299358</v>
      </c>
      <c r="E20" s="207">
        <f>'인원 입력 기능'!J19</f>
        <v>1676</v>
      </c>
      <c r="F20" s="208">
        <f t="shared" si="1"/>
        <v>5.4700988599608999E-3</v>
      </c>
      <c r="G20" s="90">
        <f t="shared" si="4"/>
        <v>6779</v>
      </c>
      <c r="H20" s="209">
        <f t="shared" si="2"/>
        <v>2.2125179100044714E-2</v>
      </c>
      <c r="K20" s="73"/>
    </row>
    <row r="21" spans="2:11" s="72" customFormat="1" ht="25" customHeight="1">
      <c r="B21" s="127">
        <f>'인원 입력 기능'!G20</f>
        <v>143</v>
      </c>
      <c r="C21" s="76">
        <f t="shared" si="0"/>
        <v>1</v>
      </c>
      <c r="D21" s="206">
        <f t="shared" si="3"/>
        <v>97.735914332246494</v>
      </c>
      <c r="E21" s="207">
        <f>'인원 입력 기능'!J20</f>
        <v>316</v>
      </c>
      <c r="F21" s="208">
        <f t="shared" si="1"/>
        <v>1.0313551549806948E-3</v>
      </c>
      <c r="G21" s="90">
        <f t="shared" si="4"/>
        <v>7095</v>
      </c>
      <c r="H21" s="209">
        <f t="shared" si="2"/>
        <v>2.315653425502541E-2</v>
      </c>
      <c r="K21" s="73"/>
    </row>
    <row r="22" spans="2:11" s="72" customFormat="1" ht="25" customHeight="1">
      <c r="B22" s="127">
        <f>'인원 입력 기능'!G21</f>
        <v>142</v>
      </c>
      <c r="C22" s="76">
        <f t="shared" si="0"/>
        <v>1</v>
      </c>
      <c r="D22" s="206">
        <f t="shared" si="3"/>
        <v>97.635063464243629</v>
      </c>
      <c r="E22" s="207">
        <f>'인원 입력 기능'!J21</f>
        <v>302</v>
      </c>
      <c r="F22" s="208">
        <f t="shared" si="1"/>
        <v>9.8566220507648682E-4</v>
      </c>
      <c r="G22" s="90">
        <f t="shared" si="4"/>
        <v>7397</v>
      </c>
      <c r="H22" s="209">
        <f t="shared" si="2"/>
        <v>2.4142196460101895E-2</v>
      </c>
      <c r="K22" s="73"/>
    </row>
    <row r="23" spans="2:11" s="72" customFormat="1" ht="25" customHeight="1">
      <c r="B23" s="127">
        <f>'인원 입력 기능'!G22</f>
        <v>141</v>
      </c>
      <c r="C23" s="76">
        <f t="shared" si="0"/>
        <v>1</v>
      </c>
      <c r="D23" s="206">
        <f t="shared" si="3"/>
        <v>97.308848439748957</v>
      </c>
      <c r="E23" s="207">
        <f>'인원 입력 기능'!J22</f>
        <v>1697</v>
      </c>
      <c r="F23" s="208">
        <f t="shared" si="1"/>
        <v>5.5386382848172117E-3</v>
      </c>
      <c r="G23" s="90">
        <f t="shared" si="4"/>
        <v>9094</v>
      </c>
      <c r="H23" s="209">
        <f t="shared" si="2"/>
        <v>2.9680834744919109E-2</v>
      </c>
      <c r="K23" s="73"/>
    </row>
    <row r="24" spans="2:11" s="72" customFormat="1" ht="25" customHeight="1">
      <c r="B24" s="127">
        <f>'인원 입력 기능'!G23</f>
        <v>140</v>
      </c>
      <c r="C24" s="76">
        <f t="shared" si="0"/>
        <v>1</v>
      </c>
      <c r="D24" s="206">
        <f t="shared" si="3"/>
        <v>96.745030075752382</v>
      </c>
      <c r="E24" s="207">
        <f>'인원 입력 기능'!J23</f>
        <v>1758</v>
      </c>
      <c r="F24" s="208">
        <f t="shared" si="1"/>
        <v>5.7377289951141179E-3</v>
      </c>
      <c r="G24" s="90">
        <f t="shared" si="4"/>
        <v>10852</v>
      </c>
      <c r="H24" s="209">
        <f t="shared" si="2"/>
        <v>3.5418563740033222E-2</v>
      </c>
      <c r="K24" s="73"/>
    </row>
    <row r="25" spans="2:11" s="72" customFormat="1" ht="25" customHeight="1">
      <c r="B25" s="127">
        <f>'인원 입력 기능'!G24</f>
        <v>139</v>
      </c>
      <c r="C25" s="76">
        <f t="shared" si="0"/>
        <v>1</v>
      </c>
      <c r="D25" s="206">
        <f t="shared" si="3"/>
        <v>96.39417349613079</v>
      </c>
      <c r="E25" s="207">
        <f>'인원 입력 기능'!J24</f>
        <v>392</v>
      </c>
      <c r="F25" s="208">
        <f t="shared" si="1"/>
        <v>1.2794025973178239E-3</v>
      </c>
      <c r="G25" s="90">
        <f t="shared" si="4"/>
        <v>11244</v>
      </c>
      <c r="H25" s="209">
        <f t="shared" si="2"/>
        <v>3.6697966337351048E-2</v>
      </c>
      <c r="K25" s="73"/>
    </row>
    <row r="26" spans="2:11" s="72" customFormat="1" ht="25" customHeight="1">
      <c r="B26" s="127">
        <f>'인원 입력 기능'!G25</f>
        <v>138</v>
      </c>
      <c r="C26" s="76">
        <f t="shared" si="0"/>
        <v>1</v>
      </c>
      <c r="D26" s="206">
        <f t="shared" si="3"/>
        <v>96.081503167500557</v>
      </c>
      <c r="E26" s="207">
        <f>'인원 입력 기능'!J25</f>
        <v>1524</v>
      </c>
      <c r="F26" s="208">
        <f t="shared" si="1"/>
        <v>4.9740039752866417E-3</v>
      </c>
      <c r="G26" s="90">
        <f t="shared" si="4"/>
        <v>12768</v>
      </c>
      <c r="H26" s="209">
        <f t="shared" si="2"/>
        <v>4.1671970312637689E-2</v>
      </c>
      <c r="K26" s="73"/>
    </row>
    <row r="27" spans="2:11" s="72" customFormat="1" ht="25" customHeight="1">
      <c r="B27" s="127">
        <f>'인원 입력 기능'!G26</f>
        <v>137</v>
      </c>
      <c r="C27" s="76">
        <f t="shared" si="0"/>
        <v>2</v>
      </c>
      <c r="D27" s="206">
        <f t="shared" si="3"/>
        <v>95.48259914554184</v>
      </c>
      <c r="E27" s="207">
        <f>'인원 입력 기능'!J26</f>
        <v>2146</v>
      </c>
      <c r="F27" s="208">
        <f t="shared" si="1"/>
        <v>7.0040764638878827E-3</v>
      </c>
      <c r="G27" s="90">
        <f t="shared" si="4"/>
        <v>14914</v>
      </c>
      <c r="H27" s="209">
        <f t="shared" si="2"/>
        <v>4.8676046776525574E-2</v>
      </c>
      <c r="K27" s="73"/>
    </row>
    <row r="28" spans="2:11" s="72" customFormat="1" ht="25" customHeight="1">
      <c r="B28" s="127">
        <f>'인원 입력 기능'!G27</f>
        <v>136</v>
      </c>
      <c r="C28" s="76">
        <f t="shared" si="0"/>
        <v>2</v>
      </c>
      <c r="D28" s="206">
        <f t="shared" si="3"/>
        <v>94.937057961506952</v>
      </c>
      <c r="E28" s="207">
        <f>'인원 입력 기능'!J27</f>
        <v>1197</v>
      </c>
      <c r="F28" s="208">
        <f t="shared" si="1"/>
        <v>3.9067472168097831E-3</v>
      </c>
      <c r="G28" s="90">
        <f t="shared" si="4"/>
        <v>16111</v>
      </c>
      <c r="H28" s="209">
        <f t="shared" si="2"/>
        <v>5.2582793993335354E-2</v>
      </c>
      <c r="K28" s="73"/>
    </row>
    <row r="29" spans="2:11" s="72" customFormat="1" ht="25" customHeight="1">
      <c r="B29" s="127">
        <f>'인원 입력 기능'!G28</f>
        <v>135</v>
      </c>
      <c r="C29" s="76">
        <f t="shared" si="0"/>
        <v>2</v>
      </c>
      <c r="D29" s="206">
        <f t="shared" si="3"/>
        <v>94.564986798001257</v>
      </c>
      <c r="E29" s="207">
        <f>'인원 입력 기능'!J28</f>
        <v>1083</v>
      </c>
      <c r="F29" s="208">
        <f t="shared" si="1"/>
        <v>3.5346760533040899E-3</v>
      </c>
      <c r="G29" s="90">
        <f t="shared" si="4"/>
        <v>17194</v>
      </c>
      <c r="H29" s="209">
        <f t="shared" si="2"/>
        <v>5.6117470046639445E-2</v>
      </c>
      <c r="K29" s="73"/>
    </row>
    <row r="30" spans="2:11" s="72" customFormat="1" ht="25" customHeight="1">
      <c r="B30" s="127">
        <f>'인원 입력 기능'!G29</f>
        <v>134</v>
      </c>
      <c r="C30" s="76">
        <f t="shared" si="0"/>
        <v>2</v>
      </c>
      <c r="D30" s="206">
        <f t="shared" si="3"/>
        <v>93.942257166449622</v>
      </c>
      <c r="E30" s="207">
        <f>'인원 입력 기능'!J29</f>
        <v>2733</v>
      </c>
      <c r="F30" s="208">
        <f t="shared" si="1"/>
        <v>8.9199165777286028E-3</v>
      </c>
      <c r="G30" s="90">
        <f t="shared" si="4"/>
        <v>19927</v>
      </c>
      <c r="H30" s="209">
        <f t="shared" si="2"/>
        <v>6.5037386624368046E-2</v>
      </c>
      <c r="K30" s="73"/>
    </row>
    <row r="31" spans="2:11" s="72" customFormat="1" ht="25" customHeight="1">
      <c r="B31" s="127">
        <f>'인원 입력 기능'!G30</f>
        <v>133</v>
      </c>
      <c r="C31" s="76">
        <f t="shared" si="0"/>
        <v>2</v>
      </c>
      <c r="D31" s="206">
        <f t="shared" si="3"/>
        <v>93.066584419356829</v>
      </c>
      <c r="E31" s="207">
        <f>'인원 입력 기능'!J30</f>
        <v>2633</v>
      </c>
      <c r="F31" s="208">
        <f t="shared" si="1"/>
        <v>8.5935383641271186E-3</v>
      </c>
      <c r="G31" s="90">
        <f t="shared" si="4"/>
        <v>22560</v>
      </c>
      <c r="H31" s="209">
        <f t="shared" si="2"/>
        <v>7.3630924988495161E-2</v>
      </c>
      <c r="K31" s="73"/>
    </row>
    <row r="32" spans="2:11" s="72" customFormat="1" ht="25" customHeight="1">
      <c r="B32" s="127">
        <f>'인원 입력 기능'!G31</f>
        <v>132</v>
      </c>
      <c r="C32" s="76">
        <f t="shared" si="0"/>
        <v>2</v>
      </c>
      <c r="D32" s="206">
        <f t="shared" si="3"/>
        <v>92.504887513748685</v>
      </c>
      <c r="E32" s="207">
        <f>'인원 입력 기능'!J31</f>
        <v>809</v>
      </c>
      <c r="F32" s="208">
        <f t="shared" si="1"/>
        <v>2.6403997480360193E-3</v>
      </c>
      <c r="G32" s="90">
        <f t="shared" si="4"/>
        <v>23369</v>
      </c>
      <c r="H32" s="209">
        <f t="shared" si="2"/>
        <v>7.6271324736531185E-2</v>
      </c>
      <c r="K32" s="73"/>
    </row>
    <row r="33" spans="2:11" s="72" customFormat="1" ht="25" customHeight="1">
      <c r="B33" s="127">
        <f>'인원 입력 기능'!G32</f>
        <v>131</v>
      </c>
      <c r="C33" s="76">
        <f t="shared" si="0"/>
        <v>2</v>
      </c>
      <c r="D33" s="206">
        <f t="shared" si="3"/>
        <v>91.90892089571237</v>
      </c>
      <c r="E33" s="207">
        <f>'인원 입력 기능'!J32</f>
        <v>2843</v>
      </c>
      <c r="F33" s="208">
        <f t="shared" si="1"/>
        <v>9.2789326126902372E-3</v>
      </c>
      <c r="G33" s="90">
        <f t="shared" si="4"/>
        <v>26212</v>
      </c>
      <c r="H33" s="209">
        <f t="shared" si="2"/>
        <v>8.555025734922142E-2</v>
      </c>
      <c r="K33" s="73"/>
    </row>
    <row r="34" spans="2:11" s="72" customFormat="1" ht="25" customHeight="1">
      <c r="B34" s="127">
        <f>'인원 입력 기능'!G33</f>
        <v>130</v>
      </c>
      <c r="C34" s="76">
        <f t="shared" si="0"/>
        <v>2</v>
      </c>
      <c r="D34" s="206">
        <f t="shared" si="3"/>
        <v>90.871364554673249</v>
      </c>
      <c r="E34" s="207">
        <f>'인원 입력 기능'!J33</f>
        <v>3515</v>
      </c>
      <c r="F34" s="208">
        <f t="shared" si="1"/>
        <v>1.1472194208092222E-2</v>
      </c>
      <c r="G34" s="90">
        <f t="shared" si="4"/>
        <v>29727</v>
      </c>
      <c r="H34" s="209">
        <f t="shared" si="2"/>
        <v>9.7022451557313649E-2</v>
      </c>
      <c r="K34" s="73"/>
    </row>
    <row r="35" spans="2:11" s="72" customFormat="1" ht="25" customHeight="1">
      <c r="B35" s="127">
        <f>'인원 입력 기능'!G34</f>
        <v>129</v>
      </c>
      <c r="C35" s="76">
        <f t="shared" si="0"/>
        <v>2</v>
      </c>
      <c r="D35" s="206">
        <f t="shared" si="3"/>
        <v>90.022454821095792</v>
      </c>
      <c r="E35" s="207">
        <f>'인원 입력 기능'!J34</f>
        <v>1687</v>
      </c>
      <c r="F35" s="208">
        <f t="shared" si="1"/>
        <v>5.5060004634570631E-3</v>
      </c>
      <c r="G35" s="90">
        <f t="shared" si="4"/>
        <v>31414</v>
      </c>
      <c r="H35" s="209">
        <f t="shared" si="2"/>
        <v>0.10252845202077071</v>
      </c>
      <c r="K35" s="73"/>
    </row>
    <row r="36" spans="2:11" s="72" customFormat="1" ht="25" customHeight="1">
      <c r="B36" s="127">
        <f>'인원 입력 기능'!G35</f>
        <v>128</v>
      </c>
      <c r="C36" s="76">
        <f t="shared" si="0"/>
        <v>2</v>
      </c>
      <c r="D36" s="206">
        <f t="shared" si="3"/>
        <v>89.343588136804698</v>
      </c>
      <c r="E36" s="207">
        <f>'인원 입력 기능'!J35</f>
        <v>2473</v>
      </c>
      <c r="F36" s="208">
        <f t="shared" si="1"/>
        <v>8.0713332223647412E-3</v>
      </c>
      <c r="G36" s="90">
        <f t="shared" si="4"/>
        <v>33887</v>
      </c>
      <c r="H36" s="209">
        <f t="shared" si="2"/>
        <v>0.11059978524313545</v>
      </c>
      <c r="K36" s="73"/>
    </row>
    <row r="37" spans="2:11" s="72" customFormat="1" ht="25" customHeight="1">
      <c r="B37" s="127">
        <f>'인원 입력 기능'!G36</f>
        <v>127</v>
      </c>
      <c r="C37" s="76">
        <f t="shared" si="0"/>
        <v>3</v>
      </c>
      <c r="D37" s="206">
        <f t="shared" si="3"/>
        <v>88.125707832750749</v>
      </c>
      <c r="E37" s="207">
        <f>'인원 입력 기능'!J36</f>
        <v>4990</v>
      </c>
      <c r="F37" s="208">
        <f t="shared" si="1"/>
        <v>1.6286272858714135E-2</v>
      </c>
      <c r="G37" s="90">
        <f t="shared" si="4"/>
        <v>38877</v>
      </c>
      <c r="H37" s="209">
        <f t="shared" si="2"/>
        <v>0.12688605810184958</v>
      </c>
      <c r="K37" s="73"/>
    </row>
    <row r="38" spans="2:11" s="72" customFormat="1" ht="25" customHeight="1">
      <c r="B38" s="127">
        <f>'인원 입력 기능'!G37</f>
        <v>126</v>
      </c>
      <c r="C38" s="76">
        <f t="shared" ref="C38:C69" si="5">IF(ROUND(B38,0)&gt;=$M$6,1,IF(ROUND(B38,0)&gt;=$M$7,2,IF(ROUND(B38,0)&gt;=$M$8,3,IF(ROUND(B38,0)&gt;=$M$9,4,IF(ROUND(B38,0)&gt;=$M$10,5,IF(ROUND(B38,0)&gt;=$M$11,6,IF(ROUND(B38,0)&gt;=$M$12,7,IF(ROUND(B38,0)&gt;=$M$13,8,9))))))))</f>
        <v>3</v>
      </c>
      <c r="D38" s="206">
        <f t="shared" si="3"/>
        <v>86.879759002327077</v>
      </c>
      <c r="E38" s="207">
        <f>'인원 입력 기능'!J37</f>
        <v>2645</v>
      </c>
      <c r="F38" s="208">
        <f t="shared" si="1"/>
        <v>8.6327037497592966E-3</v>
      </c>
      <c r="G38" s="90">
        <f t="shared" si="4"/>
        <v>41522</v>
      </c>
      <c r="H38" s="209">
        <f t="shared" si="2"/>
        <v>0.13551876185160888</v>
      </c>
      <c r="K38" s="73"/>
    </row>
    <row r="39" spans="2:11" s="72" customFormat="1" ht="25" customHeight="1">
      <c r="B39" s="127">
        <f>'인원 입력 기능'!G38</f>
        <v>125</v>
      </c>
      <c r="C39" s="76">
        <f t="shared" si="5"/>
        <v>3</v>
      </c>
      <c r="D39" s="206">
        <f t="shared" si="3"/>
        <v>86.019099653059953</v>
      </c>
      <c r="E39" s="207">
        <f>'인원 입력 기능'!J38</f>
        <v>2629</v>
      </c>
      <c r="F39" s="208">
        <f t="shared" si="1"/>
        <v>8.5804832355830581E-3</v>
      </c>
      <c r="G39" s="90">
        <f t="shared" si="4"/>
        <v>44151</v>
      </c>
      <c r="H39" s="209">
        <f t="shared" si="2"/>
        <v>0.14409924508719194</v>
      </c>
      <c r="K39" s="73"/>
    </row>
    <row r="40" spans="2:11" s="72" customFormat="1" ht="25" customHeight="1">
      <c r="B40" s="127">
        <f>'인원 입력 기능'!G39</f>
        <v>124</v>
      </c>
      <c r="C40" s="76">
        <f t="shared" si="5"/>
        <v>3</v>
      </c>
      <c r="D40" s="206">
        <f t="shared" si="3"/>
        <v>84.792733515452383</v>
      </c>
      <c r="E40" s="207">
        <f>'인원 입력 기능'!J39</f>
        <v>4886</v>
      </c>
      <c r="F40" s="208">
        <f t="shared" si="1"/>
        <v>1.5946839516568591E-2</v>
      </c>
      <c r="G40" s="90">
        <f t="shared" si="4"/>
        <v>49037</v>
      </c>
      <c r="H40" s="209">
        <f t="shared" si="2"/>
        <v>0.16004608460376052</v>
      </c>
      <c r="K40" s="73"/>
    </row>
    <row r="41" spans="2:11" s="72" customFormat="1" ht="25" customHeight="1">
      <c r="B41" s="127">
        <f>'인원 입력 기능'!G40</f>
        <v>123</v>
      </c>
      <c r="C41" s="76">
        <f t="shared" si="5"/>
        <v>3</v>
      </c>
      <c r="D41" s="206">
        <f t="shared" si="3"/>
        <v>83.459968080210714</v>
      </c>
      <c r="E41" s="207">
        <f>'인원 입력 기능'!J40</f>
        <v>3281</v>
      </c>
      <c r="F41" s="208">
        <f t="shared" si="1"/>
        <v>1.0708469188264746E-2</v>
      </c>
      <c r="G41" s="90">
        <f t="shared" si="4"/>
        <v>52318</v>
      </c>
      <c r="H41" s="209">
        <f t="shared" si="2"/>
        <v>0.17075455379202528</v>
      </c>
      <c r="K41" s="73"/>
    </row>
    <row r="42" spans="2:11" s="72" customFormat="1" ht="25" customHeight="1">
      <c r="B42" s="127">
        <f>'인원 입력 기능'!G41</f>
        <v>122</v>
      </c>
      <c r="C42" s="76">
        <f t="shared" si="5"/>
        <v>3</v>
      </c>
      <c r="D42" s="206">
        <f t="shared" si="3"/>
        <v>82.481486195833455</v>
      </c>
      <c r="E42" s="207">
        <f>'인원 입력 기능'!J41</f>
        <v>2715</v>
      </c>
      <c r="F42" s="208">
        <f t="shared" si="1"/>
        <v>8.8611684992803367E-3</v>
      </c>
      <c r="G42" s="90">
        <f t="shared" si="4"/>
        <v>55033</v>
      </c>
      <c r="H42" s="209">
        <f t="shared" si="2"/>
        <v>0.17961572229130562</v>
      </c>
      <c r="K42" s="73"/>
    </row>
    <row r="43" spans="2:11" s="72" customFormat="1" ht="25" customHeight="1">
      <c r="B43" s="127">
        <f>'인원 입력 기능'!G42</f>
        <v>121</v>
      </c>
      <c r="C43" s="76">
        <f t="shared" si="5"/>
        <v>3</v>
      </c>
      <c r="D43" s="206">
        <f t="shared" si="3"/>
        <v>81.176789286961508</v>
      </c>
      <c r="E43" s="207">
        <f>'인원 입력 기능'!J42</f>
        <v>5280</v>
      </c>
      <c r="F43" s="208">
        <f t="shared" si="1"/>
        <v>1.7232769678158445E-2</v>
      </c>
      <c r="G43" s="90">
        <f t="shared" si="4"/>
        <v>60313</v>
      </c>
      <c r="H43" s="209">
        <f t="shared" si="2"/>
        <v>0.19684849196946405</v>
      </c>
      <c r="K43" s="73"/>
    </row>
    <row r="44" spans="2:11" s="72" customFormat="1" ht="25" customHeight="1">
      <c r="B44" s="127">
        <f>'인원 입력 기능'!G43</f>
        <v>120</v>
      </c>
      <c r="C44" s="76">
        <f t="shared" si="5"/>
        <v>3</v>
      </c>
      <c r="D44" s="206">
        <f t="shared" si="3"/>
        <v>79.733381637308938</v>
      </c>
      <c r="E44" s="207">
        <f>'인원 입력 기능'!J43</f>
        <v>3565</v>
      </c>
      <c r="F44" s="208">
        <f t="shared" si="1"/>
        <v>1.1635383314892965E-2</v>
      </c>
      <c r="G44" s="90">
        <f t="shared" si="4"/>
        <v>63878</v>
      </c>
      <c r="H44" s="209">
        <f t="shared" si="2"/>
        <v>0.20848387528435702</v>
      </c>
      <c r="K44" s="73"/>
    </row>
    <row r="45" spans="2:11" s="72" customFormat="1" ht="25" customHeight="1">
      <c r="B45" s="127">
        <f>'인원 입력 기능'!G44</f>
        <v>119</v>
      </c>
      <c r="C45" s="76">
        <f t="shared" si="5"/>
        <v>3</v>
      </c>
      <c r="D45" s="206">
        <f t="shared" si="3"/>
        <v>78.674773901492529</v>
      </c>
      <c r="E45" s="207">
        <f>'인원 입력 기능'!J44</f>
        <v>2922</v>
      </c>
      <c r="F45" s="208">
        <f t="shared" si="1"/>
        <v>9.5367714014354121E-3</v>
      </c>
      <c r="G45" s="90">
        <f t="shared" si="4"/>
        <v>66800</v>
      </c>
      <c r="H45" s="209">
        <f t="shared" si="2"/>
        <v>0.21802064668579244</v>
      </c>
      <c r="K45" s="73"/>
    </row>
    <row r="46" spans="2:11" s="72" customFormat="1" ht="25" customHeight="1">
      <c r="B46" s="127">
        <f>'인원 입력 기능'!G45</f>
        <v>118</v>
      </c>
      <c r="C46" s="76">
        <f t="shared" si="5"/>
        <v>3</v>
      </c>
      <c r="D46" s="206">
        <f t="shared" si="3"/>
        <v>77.356205918542528</v>
      </c>
      <c r="E46" s="207">
        <f>'인원 입력 기능'!J45</f>
        <v>5158</v>
      </c>
      <c r="F46" s="208">
        <f t="shared" si="1"/>
        <v>1.683458825756463E-2</v>
      </c>
      <c r="G46" s="90">
        <f t="shared" si="4"/>
        <v>71958</v>
      </c>
      <c r="H46" s="209">
        <f t="shared" si="2"/>
        <v>0.23485523494335706</v>
      </c>
      <c r="K46" s="73"/>
    </row>
    <row r="47" spans="2:11" s="72" customFormat="1" ht="25" customHeight="1">
      <c r="B47" s="127">
        <f>'인원 입력 기능'!G46</f>
        <v>117</v>
      </c>
      <c r="C47" s="76">
        <f t="shared" si="5"/>
        <v>4</v>
      </c>
      <c r="D47" s="206">
        <f t="shared" si="3"/>
        <v>75.909044919433526</v>
      </c>
      <c r="E47" s="207">
        <f>'인원 입력 기능'!J46</f>
        <v>3710</v>
      </c>
      <c r="F47" s="208">
        <f t="shared" si="1"/>
        <v>1.2108631724615118E-2</v>
      </c>
      <c r="G47" s="90">
        <f t="shared" si="4"/>
        <v>75668</v>
      </c>
      <c r="H47" s="209">
        <f t="shared" si="2"/>
        <v>0.24696386666797218</v>
      </c>
      <c r="K47" s="73"/>
    </row>
    <row r="48" spans="2:11" s="72" customFormat="1" ht="25" customHeight="1">
      <c r="B48" s="127">
        <f>'인원 입력 기능'!G47</f>
        <v>116</v>
      </c>
      <c r="C48" s="76">
        <f t="shared" si="5"/>
        <v>4</v>
      </c>
      <c r="D48" s="206">
        <f t="shared" si="3"/>
        <v>74.885522841579274</v>
      </c>
      <c r="E48" s="207">
        <f>'인원 입력 기능'!J47</f>
        <v>2562</v>
      </c>
      <c r="F48" s="208">
        <f t="shared" si="1"/>
        <v>8.3618098324700629E-3</v>
      </c>
      <c r="G48" s="90">
        <f t="shared" si="4"/>
        <v>78230</v>
      </c>
      <c r="H48" s="209">
        <f t="shared" si="2"/>
        <v>0.25532567650044224</v>
      </c>
      <c r="K48" s="73"/>
    </row>
    <row r="49" spans="2:11" s="72" customFormat="1" ht="25" customHeight="1">
      <c r="B49" s="127">
        <f>'인원 입력 기능'!G48</f>
        <v>115</v>
      </c>
      <c r="C49" s="76">
        <f t="shared" si="5"/>
        <v>4</v>
      </c>
      <c r="D49" s="206">
        <f t="shared" si="3"/>
        <v>73.691631336225043</v>
      </c>
      <c r="E49" s="207">
        <f>'인원 입력 기능'!J48</f>
        <v>4754</v>
      </c>
      <c r="F49" s="208">
        <f t="shared" si="1"/>
        <v>1.5516020274614628E-2</v>
      </c>
      <c r="G49" s="90">
        <f t="shared" si="4"/>
        <v>82984</v>
      </c>
      <c r="H49" s="209">
        <f t="shared" si="2"/>
        <v>0.27084169677505687</v>
      </c>
      <c r="K49" s="73"/>
    </row>
    <row r="50" spans="2:11" s="72" customFormat="1" ht="25" customHeight="1">
      <c r="B50" s="127">
        <f>'인원 입력 기능'!G49</f>
        <v>114</v>
      </c>
      <c r="C50" s="76">
        <f t="shared" si="5"/>
        <v>4</v>
      </c>
      <c r="D50" s="206">
        <f t="shared" si="3"/>
        <v>72.280208751505427</v>
      </c>
      <c r="E50" s="207">
        <f>'인원 입력 기능'!J49</f>
        <v>3895</v>
      </c>
      <c r="F50" s="208">
        <f t="shared" si="1"/>
        <v>1.2712431419777867E-2</v>
      </c>
      <c r="G50" s="90">
        <f t="shared" si="4"/>
        <v>86879</v>
      </c>
      <c r="H50" s="209">
        <f t="shared" si="2"/>
        <v>0.28355412819483472</v>
      </c>
      <c r="K50" s="73"/>
    </row>
    <row r="51" spans="2:11" s="72" customFormat="1" ht="25" customHeight="1">
      <c r="B51" s="127">
        <f>'인원 입력 기능'!G50</f>
        <v>113</v>
      </c>
      <c r="C51" s="76">
        <f t="shared" si="5"/>
        <v>4</v>
      </c>
      <c r="D51" s="206">
        <f t="shared" si="3"/>
        <v>71.124177118928955</v>
      </c>
      <c r="E51" s="207">
        <f>'인원 입력 기능'!J50</f>
        <v>3189</v>
      </c>
      <c r="F51" s="208">
        <f t="shared" si="1"/>
        <v>1.0408201231751377E-2</v>
      </c>
      <c r="G51" s="90">
        <f t="shared" si="4"/>
        <v>90068</v>
      </c>
      <c r="H51" s="209">
        <f t="shared" si="2"/>
        <v>0.29396232942658612</v>
      </c>
      <c r="K51" s="73"/>
    </row>
    <row r="52" spans="2:11" s="72" customFormat="1" ht="25" customHeight="1">
      <c r="B52" s="127">
        <f>'인원 입력 기능'!G51</f>
        <v>112</v>
      </c>
      <c r="C52" s="76">
        <f t="shared" si="5"/>
        <v>4</v>
      </c>
      <c r="D52" s="206">
        <f t="shared" si="3"/>
        <v>69.998661849324236</v>
      </c>
      <c r="E52" s="207">
        <f>'인원 입력 기능'!J51</f>
        <v>3708</v>
      </c>
      <c r="F52" s="208">
        <f t="shared" si="1"/>
        <v>1.2102104160343088E-2</v>
      </c>
      <c r="G52" s="90">
        <f t="shared" si="4"/>
        <v>93776</v>
      </c>
      <c r="H52" s="209">
        <f t="shared" si="2"/>
        <v>0.3060644335869292</v>
      </c>
      <c r="K52" s="73"/>
    </row>
    <row r="53" spans="2:11" s="72" customFormat="1" ht="25" customHeight="1">
      <c r="B53" s="127">
        <f>'인원 입력 기능'!G52</f>
        <v>111</v>
      </c>
      <c r="C53" s="76">
        <f t="shared" si="5"/>
        <v>4</v>
      </c>
      <c r="D53" s="206">
        <f t="shared" si="3"/>
        <v>68.782739814551903</v>
      </c>
      <c r="E53" s="207">
        <f>'인원 입력 기능'!J52</f>
        <v>3743</v>
      </c>
      <c r="F53" s="208">
        <f t="shared" si="1"/>
        <v>1.2216336535103609E-2</v>
      </c>
      <c r="G53" s="90">
        <f t="shared" si="4"/>
        <v>97519</v>
      </c>
      <c r="H53" s="209">
        <f t="shared" si="2"/>
        <v>0.31828077012203282</v>
      </c>
      <c r="K53" s="73"/>
    </row>
    <row r="54" spans="2:11" s="72" customFormat="1" ht="25" customHeight="1">
      <c r="B54" s="127">
        <f>'인원 입력 기능'!G53</f>
        <v>110</v>
      </c>
      <c r="C54" s="76">
        <f t="shared" si="5"/>
        <v>4</v>
      </c>
      <c r="D54" s="206">
        <f t="shared" si="3"/>
        <v>67.702917494851377</v>
      </c>
      <c r="E54" s="207">
        <f>'인원 입력 기능'!J53</f>
        <v>2874</v>
      </c>
      <c r="F54" s="208">
        <f t="shared" si="1"/>
        <v>9.3801098589066986E-3</v>
      </c>
      <c r="G54" s="90">
        <f t="shared" si="4"/>
        <v>100393</v>
      </c>
      <c r="H54" s="209">
        <f t="shared" si="2"/>
        <v>0.32766087998093951</v>
      </c>
      <c r="K54" s="73"/>
    </row>
    <row r="55" spans="2:11" s="72" customFormat="1" ht="25" customHeight="1">
      <c r="B55" s="127">
        <f>'인원 입력 기능'!G54</f>
        <v>109</v>
      </c>
      <c r="C55" s="76">
        <f t="shared" si="5"/>
        <v>4</v>
      </c>
      <c r="D55" s="206">
        <f t="shared" si="3"/>
        <v>66.663566073637455</v>
      </c>
      <c r="E55" s="207">
        <f>'인원 입력 기능'!J54</f>
        <v>3495</v>
      </c>
      <c r="F55" s="208">
        <f t="shared" si="1"/>
        <v>1.1406918565371925E-2</v>
      </c>
      <c r="G55" s="90">
        <f t="shared" si="4"/>
        <v>103888</v>
      </c>
      <c r="H55" s="209">
        <f t="shared" si="2"/>
        <v>0.33906779854631142</v>
      </c>
      <c r="K55" s="73"/>
    </row>
    <row r="56" spans="2:11" s="72" customFormat="1" ht="25" customHeight="1">
      <c r="B56" s="127">
        <f>'인원 입력 기능'!G55</f>
        <v>108</v>
      </c>
      <c r="C56" s="76">
        <f t="shared" si="5"/>
        <v>4</v>
      </c>
      <c r="D56" s="206">
        <f t="shared" si="3"/>
        <v>65.454171603137141</v>
      </c>
      <c r="E56" s="207">
        <f>'인원 입력 기능'!J55</f>
        <v>3916</v>
      </c>
      <c r="F56" s="208">
        <f t="shared" si="1"/>
        <v>1.2780970844634179E-2</v>
      </c>
      <c r="G56" s="90">
        <f t="shared" si="4"/>
        <v>107804</v>
      </c>
      <c r="H56" s="209">
        <f t="shared" si="2"/>
        <v>0.35184876939094561</v>
      </c>
      <c r="K56" s="73"/>
    </row>
    <row r="57" spans="2:11" s="72" customFormat="1" ht="25" customHeight="1">
      <c r="B57" s="127">
        <f>'인원 입력 기능'!G56</f>
        <v>107</v>
      </c>
      <c r="C57" s="76">
        <f t="shared" si="5"/>
        <v>4</v>
      </c>
      <c r="D57" s="206">
        <f t="shared" si="3"/>
        <v>64.316417150522369</v>
      </c>
      <c r="E57" s="207">
        <f>'인원 입력 기능'!J56</f>
        <v>3056</v>
      </c>
      <c r="F57" s="208">
        <f t="shared" si="1"/>
        <v>9.9741182076614025E-3</v>
      </c>
      <c r="G57" s="90">
        <f t="shared" si="4"/>
        <v>110860</v>
      </c>
      <c r="H57" s="209">
        <f t="shared" si="2"/>
        <v>0.36182288759860703</v>
      </c>
      <c r="K57" s="73"/>
    </row>
    <row r="58" spans="2:11" s="72" customFormat="1" ht="25" customHeight="1">
      <c r="B58" s="127">
        <f>'인원 입력 기능'!G57</f>
        <v>106</v>
      </c>
      <c r="C58" s="76">
        <f t="shared" si="5"/>
        <v>4</v>
      </c>
      <c r="D58" s="206">
        <f t="shared" si="3"/>
        <v>63.14945184779026</v>
      </c>
      <c r="E58" s="207">
        <f>'인원 입력 기능'!J57</f>
        <v>4095</v>
      </c>
      <c r="F58" s="208">
        <f t="shared" si="1"/>
        <v>1.3365187846980838E-2</v>
      </c>
      <c r="G58" s="90">
        <f t="shared" si="4"/>
        <v>114955</v>
      </c>
      <c r="H58" s="209">
        <f t="shared" si="2"/>
        <v>0.37518807544558785</v>
      </c>
      <c r="K58" s="73"/>
    </row>
    <row r="59" spans="2:11" s="72" customFormat="1" ht="25" customHeight="1">
      <c r="B59" s="127">
        <f>'인원 입력 기능'!G58</f>
        <v>105</v>
      </c>
      <c r="C59" s="76">
        <f t="shared" si="5"/>
        <v>4</v>
      </c>
      <c r="D59" s="206">
        <f t="shared" si="3"/>
        <v>62.006801721971463</v>
      </c>
      <c r="E59" s="207">
        <f>'인원 입력 기능'!J58</f>
        <v>2907</v>
      </c>
      <c r="F59" s="208">
        <f t="shared" si="1"/>
        <v>9.4878146693951892E-3</v>
      </c>
      <c r="G59" s="90">
        <f t="shared" si="4"/>
        <v>117862</v>
      </c>
      <c r="H59" s="209">
        <f t="shared" si="2"/>
        <v>0.38467589011498304</v>
      </c>
      <c r="K59" s="73"/>
    </row>
    <row r="60" spans="2:11" s="72" customFormat="1" ht="25" customHeight="1">
      <c r="B60" s="127">
        <f>'인원 입력 기능'!G59</f>
        <v>104</v>
      </c>
      <c r="C60" s="76">
        <f t="shared" si="5"/>
        <v>4</v>
      </c>
      <c r="D60" s="206">
        <f t="shared" si="3"/>
        <v>60.970550893786736</v>
      </c>
      <c r="E60" s="207">
        <f>'인원 입력 기능'!J59</f>
        <v>3443</v>
      </c>
      <c r="F60" s="208">
        <f t="shared" si="1"/>
        <v>1.1237201894299153E-2</v>
      </c>
      <c r="G60" s="90">
        <f t="shared" si="4"/>
        <v>121305</v>
      </c>
      <c r="H60" s="209">
        <f t="shared" si="2"/>
        <v>0.39591309200928221</v>
      </c>
      <c r="K60" s="73"/>
    </row>
    <row r="61" spans="2:11" s="72" customFormat="1" ht="25" customHeight="1">
      <c r="B61" s="127">
        <f>'인원 입력 기능'!G60</f>
        <v>103</v>
      </c>
      <c r="C61" s="76">
        <f t="shared" si="5"/>
        <v>4</v>
      </c>
      <c r="D61" s="206">
        <f t="shared" si="3"/>
        <v>59.786287545733742</v>
      </c>
      <c r="E61" s="207">
        <f>'인원 입력 기능'!J60</f>
        <v>3814</v>
      </c>
      <c r="F61" s="208">
        <f t="shared" si="1"/>
        <v>1.2448065066760664E-2</v>
      </c>
      <c r="G61" s="90">
        <f t="shared" si="4"/>
        <v>125119</v>
      </c>
      <c r="H61" s="209">
        <f t="shared" si="2"/>
        <v>0.40836115707604287</v>
      </c>
      <c r="K61" s="73"/>
    </row>
    <row r="62" spans="2:11" s="72" customFormat="1" ht="25" customHeight="1">
      <c r="B62" s="127">
        <f>'인원 입력 기능'!G61</f>
        <v>102</v>
      </c>
      <c r="C62" s="76">
        <f t="shared" si="5"/>
        <v>5</v>
      </c>
      <c r="D62" s="206">
        <f t="shared" si="3"/>
        <v>58.576403507913042</v>
      </c>
      <c r="E62" s="207">
        <f>'인원 입력 기능'!J61</f>
        <v>3600</v>
      </c>
      <c r="F62" s="208">
        <f t="shared" si="1"/>
        <v>1.1749615689653485E-2</v>
      </c>
      <c r="G62" s="90">
        <f t="shared" si="4"/>
        <v>128719</v>
      </c>
      <c r="H62" s="209">
        <f t="shared" si="2"/>
        <v>0.42011077276569636</v>
      </c>
      <c r="K62" s="73"/>
    </row>
    <row r="63" spans="2:11" s="72" customFormat="1" ht="25" customHeight="1">
      <c r="B63" s="127">
        <f>'인원 입력 기능'!G62</f>
        <v>101</v>
      </c>
      <c r="C63" s="76">
        <f t="shared" si="5"/>
        <v>5</v>
      </c>
      <c r="D63" s="206">
        <f t="shared" si="3"/>
        <v>57.440607324579872</v>
      </c>
      <c r="E63" s="207">
        <f>'인원 입력 기능'!J62</f>
        <v>3360</v>
      </c>
      <c r="F63" s="208">
        <f t="shared" si="1"/>
        <v>1.0966307977009919E-2</v>
      </c>
      <c r="G63" s="90">
        <f t="shared" si="4"/>
        <v>132079</v>
      </c>
      <c r="H63" s="209">
        <f t="shared" si="2"/>
        <v>0.43107708074270629</v>
      </c>
      <c r="K63" s="73"/>
    </row>
    <row r="64" spans="2:11" s="72" customFormat="1" ht="25" customHeight="1">
      <c r="B64" s="127">
        <f>'인원 입력 기능'!G63</f>
        <v>100</v>
      </c>
      <c r="C64" s="76">
        <f t="shared" si="5"/>
        <v>5</v>
      </c>
      <c r="D64" s="206">
        <f t="shared" si="3"/>
        <v>56.2835965573626</v>
      </c>
      <c r="E64" s="207">
        <f>'인원 입력 기능'!J63</f>
        <v>3730</v>
      </c>
      <c r="F64" s="208">
        <f t="shared" si="1"/>
        <v>1.2173907367335415E-2</v>
      </c>
      <c r="G64" s="90">
        <f t="shared" si="4"/>
        <v>135809</v>
      </c>
      <c r="H64" s="209">
        <f t="shared" si="2"/>
        <v>0.44325098811004165</v>
      </c>
      <c r="K64" s="73"/>
    </row>
    <row r="65" spans="2:11" s="72" customFormat="1" ht="25" customHeight="1">
      <c r="B65" s="127">
        <f>'인원 입력 기능'!G64</f>
        <v>99</v>
      </c>
      <c r="C65" s="76">
        <f t="shared" si="5"/>
        <v>5</v>
      </c>
      <c r="D65" s="206">
        <f t="shared" si="3"/>
        <v>55.06082058010464</v>
      </c>
      <c r="E65" s="207">
        <f>'인원 입력 기능'!J64</f>
        <v>3763</v>
      </c>
      <c r="F65" s="208">
        <f t="shared" si="1"/>
        <v>1.2281612177823906E-2</v>
      </c>
      <c r="G65" s="90">
        <f t="shared" si="4"/>
        <v>139572</v>
      </c>
      <c r="H65" s="209">
        <f t="shared" si="2"/>
        <v>0.45553260028786557</v>
      </c>
      <c r="K65" s="73"/>
    </row>
    <row r="66" spans="2:11" s="72" customFormat="1" ht="25" customHeight="1">
      <c r="B66" s="127">
        <f>'인원 입력 기능'!G65</f>
        <v>98</v>
      </c>
      <c r="C66" s="76">
        <f t="shared" si="5"/>
        <v>5</v>
      </c>
      <c r="D66" s="206">
        <f t="shared" si="3"/>
        <v>53.825642230729812</v>
      </c>
      <c r="E66" s="207">
        <f>'인원 입력 기능'!J65</f>
        <v>3806</v>
      </c>
      <c r="F66" s="208">
        <f t="shared" si="1"/>
        <v>1.2421954809672545E-2</v>
      </c>
      <c r="G66" s="90">
        <f t="shared" si="4"/>
        <v>143378</v>
      </c>
      <c r="H66" s="209">
        <f t="shared" si="2"/>
        <v>0.46795455509753814</v>
      </c>
      <c r="K66" s="73"/>
    </row>
    <row r="67" spans="2:11" s="72" customFormat="1" ht="25" customHeight="1">
      <c r="B67" s="127">
        <f>'인원 입력 기능'!G66</f>
        <v>97</v>
      </c>
      <c r="C67" s="76">
        <f t="shared" si="5"/>
        <v>5</v>
      </c>
      <c r="D67" s="206">
        <f t="shared" si="3"/>
        <v>52.527962453450307</v>
      </c>
      <c r="E67" s="207">
        <f>'인원 입력 기능'!J66</f>
        <v>4146</v>
      </c>
      <c r="F67" s="208">
        <f t="shared" si="1"/>
        <v>1.3531640735917595E-2</v>
      </c>
      <c r="G67" s="90">
        <f t="shared" si="4"/>
        <v>147524</v>
      </c>
      <c r="H67" s="209">
        <f t="shared" si="2"/>
        <v>0.4814861958334557</v>
      </c>
      <c r="K67" s="73"/>
    </row>
    <row r="68" spans="2:11" s="72" customFormat="1" ht="25" customHeight="1">
      <c r="B68" s="127">
        <f>'인원 입력 기능'!G67</f>
        <v>96</v>
      </c>
      <c r="C68" s="76">
        <f t="shared" si="5"/>
        <v>5</v>
      </c>
      <c r="D68" s="206">
        <f t="shared" si="3"/>
        <v>51.215269278345133</v>
      </c>
      <c r="E68" s="207">
        <f>'인원 입력 기능'!J67</f>
        <v>3898</v>
      </c>
      <c r="F68" s="208">
        <f t="shared" si="1"/>
        <v>1.2722222766185912E-2</v>
      </c>
      <c r="G68" s="90">
        <f t="shared" si="4"/>
        <v>151422</v>
      </c>
      <c r="H68" s="209">
        <f t="shared" si="2"/>
        <v>0.49420841859964165</v>
      </c>
      <c r="K68" s="73"/>
    </row>
    <row r="69" spans="2:11" s="72" customFormat="1" ht="25" customHeight="1">
      <c r="B69" s="127">
        <f>'인원 입력 기능'!G68</f>
        <v>95</v>
      </c>
      <c r="C69" s="76">
        <f t="shared" si="5"/>
        <v>5</v>
      </c>
      <c r="D69" s="206">
        <f t="shared" si="3"/>
        <v>49.834199867490447</v>
      </c>
      <c r="E69" s="207">
        <f>'인원 입력 기능'!J68</f>
        <v>4565</v>
      </c>
      <c r="F69" s="208">
        <f t="shared" si="1"/>
        <v>1.489916545090782E-2</v>
      </c>
      <c r="G69" s="90">
        <f t="shared" si="4"/>
        <v>155987</v>
      </c>
      <c r="H69" s="209">
        <f t="shared" si="2"/>
        <v>0.50910758405054946</v>
      </c>
      <c r="K69" s="73"/>
    </row>
    <row r="70" spans="2:11" s="72" customFormat="1" ht="25" customHeight="1">
      <c r="B70" s="127">
        <f>'인원 입력 기능'!G69</f>
        <v>94</v>
      </c>
      <c r="C70" s="76">
        <f t="shared" ref="C70:C86" si="6">IF(ROUND(B70,0)&gt;=$M$6,1,IF(ROUND(B70,0)&gt;=$M$7,2,IF(ROUND(B70,0)&gt;=$M$8,3,IF(ROUND(B70,0)&gt;=$M$9,4,IF(ROUND(B70,0)&gt;=$M$10,5,IF(ROUND(B70,0)&gt;=$M$11,6,IF(ROUND(B70,0)&gt;=$M$12,7,IF(ROUND(B70,0)&gt;=$M$13,8,9))))))))</f>
        <v>5</v>
      </c>
      <c r="D70" s="206">
        <f t="shared" si="3"/>
        <v>48.330412248321593</v>
      </c>
      <c r="E70" s="207">
        <f>'인원 입력 기능'!J69</f>
        <v>4650</v>
      </c>
      <c r="F70" s="208">
        <f t="shared" si="1"/>
        <v>1.5176586932469083E-2</v>
      </c>
      <c r="G70" s="90">
        <f t="shared" si="4"/>
        <v>160637</v>
      </c>
      <c r="H70" s="209">
        <f t="shared" si="2"/>
        <v>0.52428417098301849</v>
      </c>
      <c r="K70" s="73"/>
    </row>
    <row r="71" spans="2:11" s="72" customFormat="1" ht="25" customHeight="1">
      <c r="B71" s="127">
        <f>'인원 입력 기능'!G70</f>
        <v>93</v>
      </c>
      <c r="C71" s="76">
        <f t="shared" si="6"/>
        <v>5</v>
      </c>
      <c r="D71" s="206">
        <f t="shared" si="3"/>
        <v>46.872317579056968</v>
      </c>
      <c r="E71" s="207">
        <f>'인원 입력 기능'!J70</f>
        <v>4285</v>
      </c>
      <c r="F71" s="208">
        <f t="shared" ref="F71:F105" si="7">E71/$H$2</f>
        <v>1.3985306452823662E-2</v>
      </c>
      <c r="G71" s="90">
        <f t="shared" si="4"/>
        <v>164922</v>
      </c>
      <c r="H71" s="209">
        <f t="shared" ref="H71:H105" si="8">G71/$H$2</f>
        <v>0.53826947743584219</v>
      </c>
      <c r="K71" s="73"/>
    </row>
    <row r="72" spans="2:11" s="72" customFormat="1" ht="25" customHeight="1">
      <c r="B72" s="127">
        <f>'인원 입력 기능'!G71</f>
        <v>92</v>
      </c>
      <c r="C72" s="76">
        <f t="shared" si="6"/>
        <v>5</v>
      </c>
      <c r="D72" s="206">
        <f t="shared" ref="D72:D105" si="9">100*(1-(G71+G72)/2/$H$2)</f>
        <v>45.266536768137655</v>
      </c>
      <c r="E72" s="207">
        <f>'인원 입력 기능'!J71</f>
        <v>5555</v>
      </c>
      <c r="F72" s="208">
        <f t="shared" si="7"/>
        <v>1.8130309765562531E-2</v>
      </c>
      <c r="G72" s="90">
        <f t="shared" ref="G72:G80" si="10">E72+G71</f>
        <v>170477</v>
      </c>
      <c r="H72" s="209">
        <f t="shared" si="8"/>
        <v>0.55639978720140471</v>
      </c>
      <c r="K72" s="73"/>
    </row>
    <row r="73" spans="2:11" s="72" customFormat="1" ht="25" customHeight="1">
      <c r="B73" s="127">
        <f>'인원 입력 기능'!G72</f>
        <v>91</v>
      </c>
      <c r="C73" s="76">
        <f t="shared" si="6"/>
        <v>5</v>
      </c>
      <c r="D73" s="206">
        <f t="shared" si="9"/>
        <v>43.548318662632632</v>
      </c>
      <c r="E73" s="207">
        <f>'인원 입력 기능'!J72</f>
        <v>4974</v>
      </c>
      <c r="F73" s="208">
        <f t="shared" si="7"/>
        <v>1.6234052344537897E-2</v>
      </c>
      <c r="G73" s="90">
        <f t="shared" si="10"/>
        <v>175451</v>
      </c>
      <c r="H73" s="209">
        <f t="shared" si="8"/>
        <v>0.5726338395459426</v>
      </c>
      <c r="K73" s="73"/>
    </row>
    <row r="74" spans="2:11" s="72" customFormat="1" ht="25" customHeight="1">
      <c r="B74" s="127">
        <f>'인원 입력 기능'!G73</f>
        <v>90</v>
      </c>
      <c r="C74" s="76">
        <f t="shared" si="6"/>
        <v>5</v>
      </c>
      <c r="D74" s="206">
        <f t="shared" si="9"/>
        <v>41.833853906584025</v>
      </c>
      <c r="E74" s="207">
        <f>'인원 입력 기능'!J73</f>
        <v>5532</v>
      </c>
      <c r="F74" s="208">
        <f t="shared" si="7"/>
        <v>1.8055242776434187E-2</v>
      </c>
      <c r="G74" s="90">
        <f t="shared" si="10"/>
        <v>180983</v>
      </c>
      <c r="H74" s="209">
        <f t="shared" si="8"/>
        <v>0.59068908232237682</v>
      </c>
      <c r="K74" s="73"/>
    </row>
    <row r="75" spans="2:11" s="72" customFormat="1" ht="25" customHeight="1">
      <c r="B75" s="127">
        <f>'인원 입력 기능'!G74</f>
        <v>89</v>
      </c>
      <c r="C75" s="76">
        <f t="shared" si="6"/>
        <v>5</v>
      </c>
      <c r="D75" s="206">
        <f t="shared" si="9"/>
        <v>40.018701471639361</v>
      </c>
      <c r="E75" s="207">
        <f>'인원 입력 기능'!J74</f>
        <v>5591</v>
      </c>
      <c r="F75" s="208">
        <f t="shared" si="7"/>
        <v>1.8247805922459063E-2</v>
      </c>
      <c r="G75" s="90">
        <f t="shared" si="10"/>
        <v>186574</v>
      </c>
      <c r="H75" s="209">
        <f t="shared" si="8"/>
        <v>0.60893688824483583</v>
      </c>
      <c r="K75" s="73"/>
    </row>
    <row r="76" spans="2:11" s="72" customFormat="1" ht="25" customHeight="1">
      <c r="B76" s="127">
        <f>'인원 입력 기능'!G75</f>
        <v>88</v>
      </c>
      <c r="C76" s="76">
        <f t="shared" si="6"/>
        <v>6</v>
      </c>
      <c r="D76" s="206">
        <f t="shared" si="9"/>
        <v>38.066959754302474</v>
      </c>
      <c r="E76" s="207">
        <f>'인원 입력 기능'!J75</f>
        <v>6369</v>
      </c>
      <c r="F76" s="208">
        <f t="shared" si="7"/>
        <v>2.0787028424278622E-2</v>
      </c>
      <c r="G76" s="90">
        <f t="shared" si="10"/>
        <v>192943</v>
      </c>
      <c r="H76" s="209">
        <f t="shared" si="8"/>
        <v>0.62972391666911454</v>
      </c>
      <c r="K76" s="73"/>
    </row>
    <row r="77" spans="2:11" s="72" customFormat="1" ht="25" customHeight="1">
      <c r="B77" s="127">
        <f>'인원 입력 기능'!G76</f>
        <v>87</v>
      </c>
      <c r="C77" s="76">
        <f t="shared" si="6"/>
        <v>6</v>
      </c>
      <c r="D77" s="206">
        <f t="shared" si="9"/>
        <v>36.001475229525482</v>
      </c>
      <c r="E77" s="207">
        <f>'인원 입력 기능'!J76</f>
        <v>6288</v>
      </c>
      <c r="F77" s="208">
        <f t="shared" si="7"/>
        <v>2.0522662071261417E-2</v>
      </c>
      <c r="G77" s="90">
        <f t="shared" si="10"/>
        <v>199231</v>
      </c>
      <c r="H77" s="209">
        <f t="shared" si="8"/>
        <v>0.65024657874037595</v>
      </c>
      <c r="K77" s="73"/>
    </row>
    <row r="78" spans="2:11" s="72" customFormat="1" ht="25" customHeight="1">
      <c r="B78" s="127">
        <f>'인원 입력 기능'!G77</f>
        <v>86</v>
      </c>
      <c r="C78" s="76">
        <f t="shared" si="6"/>
        <v>6</v>
      </c>
      <c r="D78" s="206">
        <f t="shared" si="9"/>
        <v>33.922935576204416</v>
      </c>
      <c r="E78" s="207">
        <f>'인원 입력 기능'!J77</f>
        <v>6449</v>
      </c>
      <c r="F78" s="208">
        <f t="shared" si="7"/>
        <v>2.104813099515981E-2</v>
      </c>
      <c r="G78" s="90">
        <f t="shared" si="10"/>
        <v>205680</v>
      </c>
      <c r="H78" s="209">
        <f t="shared" si="8"/>
        <v>0.67129470973553573</v>
      </c>
      <c r="K78" s="73"/>
    </row>
    <row r="79" spans="2:11" s="72" customFormat="1" ht="25" customHeight="1">
      <c r="B79" s="127">
        <f>'인원 입력 기능'!G78</f>
        <v>85</v>
      </c>
      <c r="C79" s="76">
        <f t="shared" si="6"/>
        <v>6</v>
      </c>
      <c r="D79" s="206">
        <f t="shared" si="9"/>
        <v>31.675005630024188</v>
      </c>
      <c r="E79" s="207">
        <f>'인원 입력 기능'!J78</f>
        <v>7326</v>
      </c>
      <c r="F79" s="208">
        <f t="shared" si="7"/>
        <v>2.391046792844484E-2</v>
      </c>
      <c r="G79" s="90">
        <f t="shared" si="10"/>
        <v>213006</v>
      </c>
      <c r="H79" s="209">
        <f t="shared" si="8"/>
        <v>0.6952051776639806</v>
      </c>
      <c r="K79" s="73"/>
    </row>
    <row r="80" spans="2:11" s="72" customFormat="1" ht="25" customHeight="1">
      <c r="B80" s="127">
        <f>'인원 입력 기능'!G79</f>
        <v>84</v>
      </c>
      <c r="C80" s="76">
        <f t="shared" si="6"/>
        <v>6</v>
      </c>
      <c r="D80" s="206">
        <f t="shared" si="9"/>
        <v>29.363758310405263</v>
      </c>
      <c r="E80" s="207">
        <f>'인원 입력 기능'!J79</f>
        <v>6837</v>
      </c>
      <c r="F80" s="208">
        <f t="shared" si="7"/>
        <v>2.2314478463933574E-2</v>
      </c>
      <c r="G80" s="90">
        <f t="shared" si="10"/>
        <v>219843</v>
      </c>
      <c r="H80" s="209">
        <f t="shared" si="8"/>
        <v>0.71751965612791413</v>
      </c>
      <c r="K80" s="73"/>
    </row>
    <row r="81" spans="2:11" s="72" customFormat="1" ht="25" customHeight="1">
      <c r="B81" s="127">
        <f>'인원 입력 기능'!G80</f>
        <v>83</v>
      </c>
      <c r="C81" s="76">
        <f t="shared" si="6"/>
        <v>6</v>
      </c>
      <c r="D81" s="206">
        <f t="shared" si="9"/>
        <v>26.902377012529655</v>
      </c>
      <c r="E81" s="207">
        <f>'인원 입력 기능'!J80</f>
        <v>8246</v>
      </c>
      <c r="F81" s="208">
        <f t="shared" si="7"/>
        <v>2.691314749357851E-2</v>
      </c>
      <c r="G81" s="90">
        <f>E81+G80</f>
        <v>228089</v>
      </c>
      <c r="H81" s="209">
        <f t="shared" si="8"/>
        <v>0.74443280362149267</v>
      </c>
      <c r="K81" s="73"/>
    </row>
    <row r="82" spans="2:11" s="72" customFormat="1" ht="25" customHeight="1">
      <c r="B82" s="127">
        <f>'인원 입력 기능'!G81</f>
        <v>82</v>
      </c>
      <c r="C82" s="76">
        <f t="shared" si="6"/>
        <v>6</v>
      </c>
      <c r="D82" s="206">
        <f t="shared" si="9"/>
        <v>24.255286511114814</v>
      </c>
      <c r="E82" s="207">
        <f>'인원 입력 기능'!J81</f>
        <v>7975</v>
      </c>
      <c r="F82" s="208">
        <f t="shared" si="7"/>
        <v>2.6028662534718482E-2</v>
      </c>
      <c r="G82" s="90">
        <f t="shared" ref="G82:G86" si="11">E82+G81</f>
        <v>236064</v>
      </c>
      <c r="H82" s="209">
        <f t="shared" si="8"/>
        <v>0.77046146615621114</v>
      </c>
      <c r="K82" s="73"/>
    </row>
    <row r="83" spans="2:11" s="72" customFormat="1" ht="25" customHeight="1">
      <c r="B83" s="127">
        <f>'인원 입력 기능'!G82</f>
        <v>81</v>
      </c>
      <c r="C83" s="76">
        <f t="shared" si="6"/>
        <v>7</v>
      </c>
      <c r="D83" s="206">
        <f t="shared" si="9"/>
        <v>20.91447911669</v>
      </c>
      <c r="E83" s="207">
        <f>'인원 입력 기능'!J82</f>
        <v>12497</v>
      </c>
      <c r="F83" s="208">
        <f t="shared" si="7"/>
        <v>4.0787485353777665E-2</v>
      </c>
      <c r="G83" s="90">
        <f t="shared" si="11"/>
        <v>248561</v>
      </c>
      <c r="H83" s="209">
        <f t="shared" si="8"/>
        <v>0.81124895150998877</v>
      </c>
      <c r="K83" s="73"/>
    </row>
    <row r="84" spans="2:11" s="72" customFormat="1" ht="25" customHeight="1">
      <c r="B84" s="127">
        <f>'인원 입력 기능'!G83</f>
        <v>80</v>
      </c>
      <c r="C84" s="76">
        <f t="shared" si="6"/>
        <v>7</v>
      </c>
      <c r="D84" s="206">
        <f t="shared" si="9"/>
        <v>17.645148551043921</v>
      </c>
      <c r="E84" s="207">
        <f>'인원 입력 기능'!J83</f>
        <v>7537</v>
      </c>
      <c r="F84" s="208">
        <f t="shared" si="7"/>
        <v>2.4599125959143976E-2</v>
      </c>
      <c r="G84" s="90">
        <f t="shared" si="11"/>
        <v>256098</v>
      </c>
      <c r="H84" s="209">
        <f t="shared" si="8"/>
        <v>0.83584807746913281</v>
      </c>
      <c r="K84" s="73"/>
    </row>
    <row r="85" spans="2:11" s="72" customFormat="1" ht="25" customHeight="1">
      <c r="B85" s="127">
        <f>'인원 입력 기능'!G84</f>
        <v>79</v>
      </c>
      <c r="C85" s="76">
        <f t="shared" si="6"/>
        <v>7</v>
      </c>
      <c r="D85" s="206">
        <f t="shared" si="9"/>
        <v>13.628575065357239</v>
      </c>
      <c r="E85" s="207">
        <f>'인원 입력 기능'!J84</f>
        <v>17076</v>
      </c>
      <c r="F85" s="208">
        <f t="shared" si="7"/>
        <v>5.5732343754589693E-2</v>
      </c>
      <c r="G85" s="90">
        <f t="shared" si="11"/>
        <v>273174</v>
      </c>
      <c r="H85" s="209">
        <f t="shared" si="8"/>
        <v>0.8915804212237225</v>
      </c>
      <c r="K85" s="73"/>
    </row>
    <row r="86" spans="2:11" s="72" customFormat="1" ht="25" customHeight="1">
      <c r="B86" s="127">
        <f>'인원 입력 기능'!G85</f>
        <v>78</v>
      </c>
      <c r="C86" s="76">
        <f t="shared" si="6"/>
        <v>8</v>
      </c>
      <c r="D86" s="206">
        <f t="shared" si="9"/>
        <v>8.9654463385260073</v>
      </c>
      <c r="E86" s="207">
        <f>'인원 입력 기능'!J85</f>
        <v>11499</v>
      </c>
      <c r="F86" s="208">
        <f t="shared" si="7"/>
        <v>3.7530230782034837E-2</v>
      </c>
      <c r="G86" s="90">
        <f t="shared" si="11"/>
        <v>284673</v>
      </c>
      <c r="H86" s="209">
        <f t="shared" si="8"/>
        <v>0.92911065200575726</v>
      </c>
      <c r="K86" s="73"/>
    </row>
    <row r="87" spans="2:11" ht="25" customHeight="1">
      <c r="B87" s="127">
        <f>'인원 입력 기능'!G86</f>
        <v>77</v>
      </c>
      <c r="C87" s="76">
        <f t="shared" ref="C87:C97" si="12">IF(ROUND(B87,0)&gt;=$M$6,1,IF(ROUND(B87,0)&gt;=$M$7,2,IF(ROUND(B87,0)&gt;=$M$8,3,IF(ROUND(B87,0)&gt;=$M$9,4,IF(ROUND(B87,0)&gt;=$M$10,5,IF(ROUND(B87,0)&gt;=$M$11,6,IF(ROUND(B87,0)&gt;=$M$12,7,IF(ROUND(B87,0)&gt;=$M$13,8,9))))))))</f>
        <v>8</v>
      </c>
      <c r="D87" s="206">
        <f t="shared" ref="D87:D97" si="13">100*(1-(G86+G87)/2/$H$2)</f>
        <v>6.2857180157510069</v>
      </c>
      <c r="E87" s="207">
        <f>'인원 입력 기능'!J86</f>
        <v>4922</v>
      </c>
      <c r="F87" s="208">
        <f t="shared" ref="F87:F97" si="14">E87/$H$2</f>
        <v>1.6064335673465126E-2</v>
      </c>
      <c r="G87" s="90">
        <f t="shared" ref="G87:G97" si="15">E87+G86</f>
        <v>289595</v>
      </c>
      <c r="H87" s="209">
        <f t="shared" ref="H87:H97" si="16">G87/$H$2</f>
        <v>0.94517498767922248</v>
      </c>
      <c r="K87" s="1"/>
    </row>
    <row r="88" spans="2:11" ht="25" customHeight="1">
      <c r="B88" s="127">
        <f>'인원 입력 기능'!G87</f>
        <v>76</v>
      </c>
      <c r="C88" s="76">
        <f t="shared" si="12"/>
        <v>8</v>
      </c>
      <c r="D88" s="206">
        <f t="shared" si="13"/>
        <v>4.7974333617282428</v>
      </c>
      <c r="E88" s="207">
        <f>'인원 입력 기능'!J87</f>
        <v>4198</v>
      </c>
      <c r="F88" s="208">
        <f t="shared" si="14"/>
        <v>1.3701357406990369E-2</v>
      </c>
      <c r="G88" s="90">
        <f t="shared" si="15"/>
        <v>293793</v>
      </c>
      <c r="H88" s="209">
        <f t="shared" si="16"/>
        <v>0.95887634508621278</v>
      </c>
      <c r="K88" s="1"/>
    </row>
    <row r="89" spans="2:11" ht="25" customHeight="1">
      <c r="B89" s="127">
        <f>'인원 입력 기능'!G88</f>
        <v>75</v>
      </c>
      <c r="C89" s="76">
        <f t="shared" si="12"/>
        <v>8</v>
      </c>
      <c r="D89" s="206">
        <f t="shared" si="13"/>
        <v>3.5490366947025564</v>
      </c>
      <c r="E89" s="207">
        <f>'인원 입력 기능'!J88</f>
        <v>3452</v>
      </c>
      <c r="F89" s="208">
        <f t="shared" si="14"/>
        <v>1.1266575933523286E-2</v>
      </c>
      <c r="G89" s="90">
        <f t="shared" si="15"/>
        <v>297245</v>
      </c>
      <c r="H89" s="209">
        <f t="shared" si="16"/>
        <v>0.97014292101973609</v>
      </c>
      <c r="K89" s="1"/>
    </row>
    <row r="90" spans="2:11" ht="25" customHeight="1">
      <c r="B90" s="127">
        <f>'인원 입력 기능'!G89</f>
        <v>74</v>
      </c>
      <c r="C90" s="76">
        <f t="shared" si="12"/>
        <v>9</v>
      </c>
      <c r="D90" s="206">
        <f t="shared" si="13"/>
        <v>2.55162487393642</v>
      </c>
      <c r="E90" s="207">
        <f>'인원 입력 기능'!J89</f>
        <v>2660</v>
      </c>
      <c r="F90" s="208">
        <f t="shared" si="14"/>
        <v>8.6816604817995194E-3</v>
      </c>
      <c r="G90" s="90">
        <f t="shared" si="15"/>
        <v>299905</v>
      </c>
      <c r="H90" s="209">
        <f t="shared" si="16"/>
        <v>0.97882458150153562</v>
      </c>
      <c r="K90" s="1"/>
    </row>
    <row r="91" spans="2:11" ht="25" customHeight="1">
      <c r="B91" s="127">
        <f>'인원 입력 기능'!G90</f>
        <v>73</v>
      </c>
      <c r="C91" s="76">
        <f t="shared" si="12"/>
        <v>9</v>
      </c>
      <c r="D91" s="206">
        <f t="shared" si="13"/>
        <v>1.8045451430026116</v>
      </c>
      <c r="E91" s="207">
        <f>'인원 입력 기능'!J90</f>
        <v>1918</v>
      </c>
      <c r="F91" s="208">
        <f t="shared" si="14"/>
        <v>6.2599341368764954E-3</v>
      </c>
      <c r="G91" s="90">
        <f t="shared" si="15"/>
        <v>301823</v>
      </c>
      <c r="H91" s="209">
        <f t="shared" si="16"/>
        <v>0.98508451563841215</v>
      </c>
      <c r="K91" s="1"/>
    </row>
    <row r="92" spans="2:11" ht="25" customHeight="1">
      <c r="B92" s="127">
        <f>'인원 입력 기능'!G91</f>
        <v>72</v>
      </c>
      <c r="C92" s="76">
        <f t="shared" si="12"/>
        <v>9</v>
      </c>
      <c r="D92" s="206">
        <f t="shared" si="13"/>
        <v>1.2988221010271084</v>
      </c>
      <c r="E92" s="207">
        <f>'인원 입력 기능'!J91</f>
        <v>1181</v>
      </c>
      <c r="F92" s="208">
        <f t="shared" si="14"/>
        <v>3.854526702633546E-3</v>
      </c>
      <c r="G92" s="90">
        <f t="shared" si="15"/>
        <v>303004</v>
      </c>
      <c r="H92" s="209">
        <f t="shared" si="16"/>
        <v>0.98893904234104568</v>
      </c>
      <c r="K92" s="1"/>
    </row>
    <row r="93" spans="2:11" ht="25" customHeight="1">
      <c r="B93" s="127">
        <f>'인원 입력 기능'!G92</f>
        <v>71</v>
      </c>
      <c r="C93" s="76">
        <f t="shared" si="12"/>
        <v>9</v>
      </c>
      <c r="D93" s="206">
        <f t="shared" si="13"/>
        <v>0.9179387257541749</v>
      </c>
      <c r="E93" s="207">
        <f>'인원 입력 기능'!J92</f>
        <v>1153</v>
      </c>
      <c r="F93" s="208">
        <f t="shared" si="14"/>
        <v>3.7631408028251296E-3</v>
      </c>
      <c r="G93" s="90">
        <f t="shared" si="15"/>
        <v>304157</v>
      </c>
      <c r="H93" s="209">
        <f t="shared" si="16"/>
        <v>0.99270218314387082</v>
      </c>
      <c r="K93" s="1"/>
    </row>
    <row r="94" spans="2:11" ht="25" customHeight="1">
      <c r="B94" s="127">
        <f>'인원 입력 기능'!G93</f>
        <v>70</v>
      </c>
      <c r="C94" s="76">
        <f t="shared" si="12"/>
        <v>9</v>
      </c>
      <c r="D94" s="206">
        <f t="shared" si="13"/>
        <v>0.65520426380498709</v>
      </c>
      <c r="E94" s="207">
        <f>'인원 입력 기능'!J93</f>
        <v>457</v>
      </c>
      <c r="F94" s="208">
        <f t="shared" si="14"/>
        <v>1.4915484361587895E-3</v>
      </c>
      <c r="G94" s="90">
        <f t="shared" si="15"/>
        <v>304614</v>
      </c>
      <c r="H94" s="209">
        <f t="shared" si="16"/>
        <v>0.99419373158002955</v>
      </c>
      <c r="K94" s="1"/>
    </row>
    <row r="95" spans="2:11" ht="25" customHeight="1">
      <c r="B95" s="127">
        <f>'인원 입력 기능'!G94</f>
        <v>69</v>
      </c>
      <c r="C95" s="76">
        <f t="shared" si="12"/>
        <v>9</v>
      </c>
      <c r="D95" s="206">
        <f t="shared" si="13"/>
        <v>0.50441752912109283</v>
      </c>
      <c r="E95" s="207">
        <f>'인원 입력 기능'!J94</f>
        <v>467</v>
      </c>
      <c r="F95" s="208">
        <f t="shared" si="14"/>
        <v>1.5241862575189381E-3</v>
      </c>
      <c r="G95" s="90">
        <f t="shared" si="15"/>
        <v>305081</v>
      </c>
      <c r="H95" s="209">
        <f t="shared" si="16"/>
        <v>0.99571791783754848</v>
      </c>
      <c r="K95" s="1"/>
    </row>
    <row r="96" spans="2:11" ht="25" customHeight="1">
      <c r="B96" s="127">
        <f>'인원 입력 기능'!G95</f>
        <v>68</v>
      </c>
      <c r="C96" s="76">
        <f t="shared" si="12"/>
        <v>9</v>
      </c>
      <c r="D96" s="206">
        <f t="shared" si="13"/>
        <v>0.36831781404927932</v>
      </c>
      <c r="E96" s="207">
        <f>'인원 입력 기능'!J95</f>
        <v>367</v>
      </c>
      <c r="F96" s="208">
        <f t="shared" si="14"/>
        <v>1.1978080439174524E-3</v>
      </c>
      <c r="G96" s="90">
        <f t="shared" si="15"/>
        <v>305448</v>
      </c>
      <c r="H96" s="209">
        <f t="shared" si="16"/>
        <v>0.99691572588146593</v>
      </c>
      <c r="K96" s="1"/>
    </row>
    <row r="97" spans="2:11" ht="25" customHeight="1" thickBot="1">
      <c r="B97" s="128">
        <f>'인원 입력 기능'!G96</f>
        <v>67</v>
      </c>
      <c r="C97" s="77">
        <f t="shared" si="12"/>
        <v>9</v>
      </c>
      <c r="D97" s="210">
        <f t="shared" si="13"/>
        <v>0.15421370592669792</v>
      </c>
      <c r="E97" s="211">
        <f>'인원 입력 기능'!J96</f>
        <v>945</v>
      </c>
      <c r="F97" s="212">
        <f t="shared" si="14"/>
        <v>3.0842741185340395E-3</v>
      </c>
      <c r="G97" s="93">
        <f t="shared" si="15"/>
        <v>306393</v>
      </c>
      <c r="H97" s="213">
        <f t="shared" si="16"/>
        <v>1</v>
      </c>
      <c r="K97" s="1"/>
    </row>
    <row r="98" spans="2:11" ht="21" hidden="1" customHeight="1">
      <c r="B98" s="214">
        <f>'인원 입력 기능'!G97</f>
        <v>0</v>
      </c>
      <c r="C98" s="54">
        <f t="shared" ref="C98:C103" si="17">IF(ROUND(B98,0)&gt;=$M$6,1,IF(ROUND(B98,0)&gt;=$M$7,2,IF(ROUND(B98,0)&gt;=$M$8,3,IF(ROUND(B98,0)&gt;=$M$9,4,IF(ROUND(B98,0)&gt;=$M$10,5,IF(ROUND(B98,0)&gt;=$M$11,6,IF(ROUND(B98,0)&gt;=$M$12,7,IF(ROUND(B98,0)&gt;=$M$13,8,9))))))))</f>
        <v>9</v>
      </c>
      <c r="D98" s="215">
        <f t="shared" si="9"/>
        <v>0</v>
      </c>
      <c r="E98" s="216">
        <f>'인원 입력 기능'!J97</f>
        <v>0</v>
      </c>
      <c r="F98" s="217">
        <f t="shared" si="7"/>
        <v>0</v>
      </c>
      <c r="G98" s="218">
        <f t="shared" ref="G98:G103" si="18">E98+G97</f>
        <v>306393</v>
      </c>
      <c r="H98" s="219">
        <f t="shared" si="8"/>
        <v>1</v>
      </c>
      <c r="K98" s="1"/>
    </row>
    <row r="99" spans="2:11" ht="21" hidden="1" customHeight="1">
      <c r="B99" s="220">
        <f>'인원 입력 기능'!G98</f>
        <v>0</v>
      </c>
      <c r="C99" s="49">
        <f t="shared" si="17"/>
        <v>9</v>
      </c>
      <c r="D99" s="221">
        <f t="shared" si="9"/>
        <v>0</v>
      </c>
      <c r="E99" s="222">
        <f>'인원 입력 기능'!J98</f>
        <v>0</v>
      </c>
      <c r="F99" s="223">
        <f t="shared" si="7"/>
        <v>0</v>
      </c>
      <c r="G99" s="224">
        <f t="shared" si="18"/>
        <v>306393</v>
      </c>
      <c r="H99" s="225">
        <f t="shared" si="8"/>
        <v>1</v>
      </c>
      <c r="K99" s="1"/>
    </row>
    <row r="100" spans="2:11" ht="21" hidden="1" customHeight="1" thickBot="1">
      <c r="B100" s="226">
        <f>'인원 입력 기능'!G99</f>
        <v>0</v>
      </c>
      <c r="C100" s="51">
        <f t="shared" si="17"/>
        <v>9</v>
      </c>
      <c r="D100" s="221">
        <f t="shared" si="9"/>
        <v>0</v>
      </c>
      <c r="E100" s="222">
        <f>'인원 입력 기능'!J99</f>
        <v>0</v>
      </c>
      <c r="F100" s="223">
        <f t="shared" si="7"/>
        <v>0</v>
      </c>
      <c r="G100" s="224">
        <f t="shared" si="18"/>
        <v>306393</v>
      </c>
      <c r="H100" s="225">
        <f t="shared" si="8"/>
        <v>1</v>
      </c>
      <c r="K100" s="1"/>
    </row>
    <row r="101" spans="2:11" ht="21" hidden="1" customHeight="1" thickBot="1">
      <c r="B101" s="227">
        <f>'인원 입력 기능'!G100</f>
        <v>0</v>
      </c>
      <c r="C101" s="228">
        <f t="shared" si="17"/>
        <v>9</v>
      </c>
      <c r="D101" s="221">
        <f t="shared" si="9"/>
        <v>0</v>
      </c>
      <c r="E101" s="229">
        <f>'인원 입력 기능'!J100</f>
        <v>0</v>
      </c>
      <c r="F101" s="230">
        <f t="shared" si="7"/>
        <v>0</v>
      </c>
      <c r="G101" s="231">
        <f t="shared" si="18"/>
        <v>306393</v>
      </c>
      <c r="H101" s="232">
        <f t="shared" si="8"/>
        <v>1</v>
      </c>
      <c r="K101" s="1"/>
    </row>
    <row r="102" spans="2:11" ht="21" hidden="1" customHeight="1">
      <c r="B102" s="214">
        <f>'인원 입력 기능'!G101</f>
        <v>0</v>
      </c>
      <c r="C102" s="54">
        <f t="shared" si="17"/>
        <v>9</v>
      </c>
      <c r="D102" s="221">
        <f t="shared" si="9"/>
        <v>0</v>
      </c>
      <c r="E102" s="233">
        <f>'인원 입력 기능'!J101</f>
        <v>0</v>
      </c>
      <c r="F102" s="217">
        <f t="shared" si="7"/>
        <v>0</v>
      </c>
      <c r="G102" s="218">
        <f t="shared" si="18"/>
        <v>306393</v>
      </c>
      <c r="H102" s="219">
        <f t="shared" si="8"/>
        <v>1</v>
      </c>
      <c r="K102" s="1"/>
    </row>
    <row r="103" spans="2:11" ht="21" hidden="1" customHeight="1">
      <c r="B103" s="220">
        <f>'인원 입력 기능'!G102</f>
        <v>0</v>
      </c>
      <c r="C103" s="49">
        <f t="shared" si="17"/>
        <v>9</v>
      </c>
      <c r="D103" s="221">
        <f t="shared" si="9"/>
        <v>0</v>
      </c>
      <c r="E103" s="234">
        <f>'인원 입력 기능'!J102</f>
        <v>0</v>
      </c>
      <c r="F103" s="223">
        <f t="shared" si="7"/>
        <v>0</v>
      </c>
      <c r="G103" s="224">
        <f t="shared" si="18"/>
        <v>306393</v>
      </c>
      <c r="H103" s="225">
        <f t="shared" si="8"/>
        <v>1</v>
      </c>
      <c r="K103" s="1"/>
    </row>
    <row r="104" spans="2:11" ht="21" hidden="1" customHeight="1">
      <c r="B104" s="235">
        <f>'인원 입력 기능'!G104</f>
        <v>0</v>
      </c>
      <c r="C104" s="236">
        <f t="shared" ref="C104:C105" si="19">IF(ROUND(B104,0)&gt;=$M$6,1,IF(ROUND(B104,0)&gt;=$M$7,2,IF(ROUND(B104,0)&gt;=$M$8,3,IF(ROUND(B104,0)&gt;=$M$9,4,IF(ROUND(B104,0)&gt;=$M$10,5,IF(ROUND(B104,0)&gt;=$M$11,6,IF(ROUND(B104,0)&gt;=$M$12,7,IF(ROUND(B104,0)&gt;=$M$13,8,9))))))))</f>
        <v>9</v>
      </c>
      <c r="D104" s="221">
        <f t="shared" si="9"/>
        <v>0</v>
      </c>
      <c r="E104" s="237">
        <f>'인원 입력 기능'!J104</f>
        <v>0</v>
      </c>
      <c r="F104" s="238">
        <f t="shared" si="7"/>
        <v>0</v>
      </c>
      <c r="G104" s="239">
        <f t="shared" ref="G104:G105" si="20">E104+G103</f>
        <v>306393</v>
      </c>
      <c r="H104" s="240">
        <f t="shared" si="8"/>
        <v>1</v>
      </c>
    </row>
    <row r="105" spans="2:11" ht="21" hidden="1" customHeight="1" thickBot="1">
      <c r="B105" s="241">
        <f>'인원 입력 기능'!G105</f>
        <v>0</v>
      </c>
      <c r="C105" s="242">
        <f t="shared" si="19"/>
        <v>9</v>
      </c>
      <c r="D105" s="221">
        <f t="shared" si="9"/>
        <v>0</v>
      </c>
      <c r="E105" s="243">
        <f>'인원 입력 기능'!J105</f>
        <v>0</v>
      </c>
      <c r="F105" s="244">
        <f t="shared" si="7"/>
        <v>0</v>
      </c>
      <c r="G105" s="239">
        <f t="shared" si="20"/>
        <v>306393</v>
      </c>
      <c r="H105" s="245">
        <f t="shared" si="8"/>
        <v>1</v>
      </c>
    </row>
    <row r="106" spans="2:11" ht="21" customHeight="1"/>
    <row r="107" spans="2:11" ht="21" customHeight="1"/>
  </sheetData>
  <sheetProtection algorithmName="SHA-512" hashValue="1sak5wessoM5O6EJ7WKZ6AmJdPgwhpW4GUFPAVrhlI39I4NbTfcjJUIxYMWtlQW3S0W15/S7BOw7ImL9+ciTmg==" saltValue="ZGD0JTwLoPpc3MbNz0pbVA==" spinCount="100000" sheet="1" objects="1" scenarios="1"/>
  <mergeCells count="2">
    <mergeCell ref="C2:D2"/>
    <mergeCell ref="C3:D3"/>
  </mergeCells>
  <phoneticPr fontId="1" type="noConversion"/>
  <conditionalFormatting sqref="B6:B105">
    <cfRule type="expression" dxfId="2" priority="1">
      <formula>$B6=$B7</formula>
    </cfRule>
  </conditionalFormatting>
  <conditionalFormatting sqref="B90 B97">
    <cfRule type="expression" dxfId="1" priority="12">
      <formula>$B90=#REF!</formula>
    </cfRule>
  </conditionalFormatting>
  <conditionalFormatting sqref="B6:H105">
    <cfRule type="expression" dxfId="0" priority="2">
      <formula>OR($B6=$M$6:$M$13)</formula>
    </cfRule>
  </conditionalFormatting>
  <pageMargins left="0.7" right="0.7" top="0.75" bottom="0.75" header="0.3" footer="0.3"/>
  <pageSetup paperSize="9" scale="35" orientation="portrait" r:id="rId1"/>
  <headerFooter>
    <oddHeader xml:space="preserve">&amp;L
                             &amp;G&amp;C
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인원 입력 기능</vt:lpstr>
      <vt:lpstr>점수 계산기</vt:lpstr>
      <vt:lpstr>국어 백분위 표</vt:lpstr>
      <vt:lpstr>수학 백분위 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윤승혁</dc:creator>
  <cp:lastModifiedBy>윤승혁</cp:lastModifiedBy>
  <cp:lastPrinted>2023-04-19T15:46:17Z</cp:lastPrinted>
  <dcterms:created xsi:type="dcterms:W3CDTF">2018-04-21T04:34:05Z</dcterms:created>
  <dcterms:modified xsi:type="dcterms:W3CDTF">2023-04-19T15:52:09Z</dcterms:modified>
</cp:coreProperties>
</file>