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윤승혁\Desktop\모의고사&amp;수능 관련\2022\10월\3학년\"/>
    </mc:Choice>
  </mc:AlternateContent>
  <xr:revisionPtr revIDLastSave="0" documentId="13_ncr:1_{48CAA2C6-0BFB-41F5-AE6A-1D60EE10CA84}" xr6:coauthVersionLast="47" xr6:coauthVersionMax="47" xr10:uidLastSave="{00000000-0000-0000-0000-000000000000}"/>
  <workbookProtection workbookAlgorithmName="SHA-512" workbookHashValue="iWyPuUZC0emdci67VZyMgLDTMZQbI6u59H9/c+fmJT0NQS2x/I6X604JY3Xih4gXZEGceGqbbdpGRQhAk3Vu+A==" workbookSaltValue="/vA8OKqOfrh6jDtI7bCvpg==" workbookSpinCount="100000" lockStructure="1"/>
  <bookViews>
    <workbookView xWindow="-110" yWindow="-110" windowWidth="19420" windowHeight="11620" tabRatio="837" firstSheet="1" activeTab="1" xr2:uid="{AB9EE284-95EA-49B1-8133-EE4E7651E7F1}"/>
  </bookViews>
  <sheets>
    <sheet name="인원 입력 기능" sheetId="64" state="hidden" r:id="rId1"/>
    <sheet name="점수 계산기" sheetId="122" r:id="rId2"/>
    <sheet name="국어 백분위 표" sheetId="86" r:id="rId3"/>
    <sheet name="수학 백분위 표" sheetId="87" r:id="rId4"/>
  </sheets>
  <definedNames>
    <definedName name="_xlnm._FilterDatabase" localSheetId="1" hidden="1">'점수 계산기'!$B$11:$B$16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22" l="1"/>
  <c r="J25" i="122"/>
  <c r="I25" i="122"/>
  <c r="H25" i="122"/>
  <c r="J23" i="122"/>
  <c r="J24" i="122" s="1"/>
  <c r="C38" i="122" l="1"/>
  <c r="J32" i="122" l="1"/>
  <c r="I32" i="122"/>
  <c r="H32" i="122"/>
  <c r="K30" i="122"/>
  <c r="K33" i="122" s="1"/>
  <c r="K31" i="122" l="1"/>
  <c r="K32" i="122"/>
  <c r="B116" i="86" l="1"/>
  <c r="C116" i="86" s="1"/>
  <c r="B117" i="86"/>
  <c r="C117" i="86" s="1"/>
  <c r="B118" i="86"/>
  <c r="C118" i="86" s="1"/>
  <c r="B119" i="86"/>
  <c r="C119" i="86" s="1"/>
  <c r="B120" i="86"/>
  <c r="C120" i="86"/>
  <c r="B121" i="86"/>
  <c r="C121" i="86" s="1"/>
  <c r="B122" i="86"/>
  <c r="C122" i="86" s="1"/>
  <c r="B123" i="86"/>
  <c r="C123" i="86" s="1"/>
  <c r="B124" i="86"/>
  <c r="C124" i="86" s="1"/>
  <c r="B125" i="86"/>
  <c r="C125" i="86" s="1"/>
  <c r="B126" i="86"/>
  <c r="C126" i="86"/>
  <c r="B127" i="86"/>
  <c r="C127" i="86" s="1"/>
  <c r="B128" i="86"/>
  <c r="C128" i="86" s="1"/>
  <c r="B129" i="86"/>
  <c r="C129" i="86" s="1"/>
  <c r="B130" i="86"/>
  <c r="C130" i="86" s="1"/>
  <c r="B131" i="86"/>
  <c r="C131" i="86" s="1"/>
  <c r="B132" i="86"/>
  <c r="C132" i="86"/>
  <c r="B133" i="86"/>
  <c r="C133" i="86" s="1"/>
  <c r="B134" i="86"/>
  <c r="C134" i="86"/>
  <c r="B135" i="86"/>
  <c r="C135" i="86"/>
  <c r="B136" i="86"/>
  <c r="C136" i="86" s="1"/>
  <c r="B137" i="86"/>
  <c r="C137" i="86" s="1"/>
  <c r="B138" i="86"/>
  <c r="C138" i="86"/>
  <c r="B139" i="86"/>
  <c r="C139" i="86" s="1"/>
  <c r="B140" i="86"/>
  <c r="C140" i="86" s="1"/>
  <c r="B111" i="86"/>
  <c r="C111" i="86"/>
  <c r="B112" i="86"/>
  <c r="C112" i="86"/>
  <c r="B113" i="86"/>
  <c r="C113" i="86" s="1"/>
  <c r="B114" i="86"/>
  <c r="C114" i="86" s="1"/>
  <c r="B115" i="86"/>
  <c r="C115" i="86"/>
  <c r="C16" i="122"/>
  <c r="C15" i="122"/>
  <c r="C14" i="122"/>
  <c r="C12" i="122" l="1"/>
  <c r="C13" i="122"/>
  <c r="R88" i="122" l="1"/>
  <c r="B96" i="87"/>
  <c r="C96" i="87" s="1"/>
  <c r="E96" i="87"/>
  <c r="B97" i="87"/>
  <c r="C97" i="87" s="1"/>
  <c r="E97" i="87"/>
  <c r="B98" i="87"/>
  <c r="C98" i="87" s="1"/>
  <c r="E98" i="87"/>
  <c r="B99" i="87"/>
  <c r="C99" i="87" s="1"/>
  <c r="E99" i="87"/>
  <c r="B100" i="87"/>
  <c r="C100" i="87" s="1"/>
  <c r="E100" i="87"/>
  <c r="B101" i="87"/>
  <c r="C101" i="87" s="1"/>
  <c r="E101" i="87"/>
  <c r="B102" i="87"/>
  <c r="C102" i="87" s="1"/>
  <c r="E102" i="87"/>
  <c r="B103" i="87"/>
  <c r="C103" i="87" s="1"/>
  <c r="E103" i="87"/>
  <c r="B90" i="87"/>
  <c r="C90" i="87" s="1"/>
  <c r="E90" i="87"/>
  <c r="B91" i="87"/>
  <c r="C91" i="87" s="1"/>
  <c r="E91" i="87"/>
  <c r="B92" i="87"/>
  <c r="C92" i="87" s="1"/>
  <c r="E92" i="87"/>
  <c r="B93" i="87"/>
  <c r="C93" i="87" s="1"/>
  <c r="E93" i="87"/>
  <c r="B94" i="87"/>
  <c r="C94" i="87" s="1"/>
  <c r="E94" i="87"/>
  <c r="B95" i="87"/>
  <c r="C95" i="87" s="1"/>
  <c r="E95" i="87"/>
  <c r="S86" i="122"/>
  <c r="S89" i="122" s="1"/>
  <c r="Q88" i="122"/>
  <c r="P88" i="122"/>
  <c r="G36" i="122"/>
  <c r="K36" i="122" s="1"/>
  <c r="H36" i="122"/>
  <c r="J36" i="122" s="1"/>
  <c r="G37" i="122"/>
  <c r="I37" i="122" s="1"/>
  <c r="H37" i="122"/>
  <c r="J37" i="122" s="1"/>
  <c r="G38" i="122"/>
  <c r="I38" i="122" s="1"/>
  <c r="H38" i="122"/>
  <c r="J38" i="122" s="1"/>
  <c r="G39" i="122"/>
  <c r="I39" i="122" s="1"/>
  <c r="H39" i="122"/>
  <c r="J39" i="122" s="1"/>
  <c r="H40" i="122"/>
  <c r="L40" i="122" s="1"/>
  <c r="G40" i="122"/>
  <c r="I40" i="122" s="1"/>
  <c r="R79" i="122"/>
  <c r="R82" i="122" s="1"/>
  <c r="H2" i="87"/>
  <c r="F92" i="87" l="1"/>
  <c r="F93" i="87"/>
  <c r="F90" i="87"/>
  <c r="F96" i="87"/>
  <c r="F100" i="87"/>
  <c r="F95" i="87"/>
  <c r="F101" i="87"/>
  <c r="F97" i="87"/>
  <c r="F102" i="87"/>
  <c r="F98" i="87"/>
  <c r="F103" i="87"/>
  <c r="F94" i="87"/>
  <c r="F99" i="87"/>
  <c r="F91" i="87"/>
  <c r="S88" i="122"/>
  <c r="S87" i="122"/>
  <c r="R80" i="122"/>
  <c r="K38" i="122"/>
  <c r="M38" i="122" s="1"/>
  <c r="L37" i="122"/>
  <c r="N37" i="122" s="1"/>
  <c r="K37" i="122"/>
  <c r="L36" i="122"/>
  <c r="I36" i="122"/>
  <c r="K40" i="122"/>
  <c r="Q81" i="122"/>
  <c r="L38" i="122"/>
  <c r="N38" i="122" s="1"/>
  <c r="L39" i="122"/>
  <c r="N39" i="122" s="1"/>
  <c r="K39" i="122"/>
  <c r="M39" i="122" s="1"/>
  <c r="J40" i="122"/>
  <c r="N40" i="122" s="1"/>
  <c r="H2" i="86"/>
  <c r="D119" i="86" l="1"/>
  <c r="D123" i="86"/>
  <c r="D127" i="86"/>
  <c r="D131" i="86"/>
  <c r="D135" i="86"/>
  <c r="D139" i="86"/>
  <c r="D126" i="86"/>
  <c r="D138" i="86"/>
  <c r="D120" i="86"/>
  <c r="D124" i="86"/>
  <c r="D128" i="86"/>
  <c r="D132" i="86"/>
  <c r="D136" i="86"/>
  <c r="D140" i="86"/>
  <c r="D122" i="86"/>
  <c r="D130" i="86"/>
  <c r="D121" i="86"/>
  <c r="D125" i="86"/>
  <c r="D129" i="86"/>
  <c r="D133" i="86"/>
  <c r="D137" i="86"/>
  <c r="D134" i="86"/>
  <c r="H15" i="122"/>
  <c r="H14" i="122"/>
  <c r="N36" i="122"/>
  <c r="M40" i="122"/>
  <c r="H16" i="122" s="1"/>
  <c r="M37" i="122"/>
  <c r="M36" i="122"/>
  <c r="H12" i="122" l="1"/>
  <c r="H13" i="122"/>
  <c r="E87" i="87" l="1"/>
  <c r="F87" i="87" s="1"/>
  <c r="E88" i="87"/>
  <c r="F88" i="87" s="1"/>
  <c r="E89" i="87"/>
  <c r="F89" i="87" s="1"/>
  <c r="E117" i="86"/>
  <c r="F117" i="86" s="1"/>
  <c r="B108" i="86"/>
  <c r="C108" i="86" s="1"/>
  <c r="E108" i="86"/>
  <c r="F108" i="86" s="1"/>
  <c r="B109" i="86"/>
  <c r="C109" i="86" s="1"/>
  <c r="E109" i="86"/>
  <c r="F109" i="86" s="1"/>
  <c r="B110" i="86"/>
  <c r="C110" i="86" s="1"/>
  <c r="E110" i="86"/>
  <c r="F110" i="86" s="1"/>
  <c r="E111" i="86"/>
  <c r="F111" i="86" s="1"/>
  <c r="E112" i="86"/>
  <c r="F112" i="86" s="1"/>
  <c r="E113" i="86"/>
  <c r="F113" i="86" s="1"/>
  <c r="E114" i="86"/>
  <c r="F114" i="86" s="1"/>
  <c r="E115" i="86"/>
  <c r="F115" i="86" s="1"/>
  <c r="E116" i="86"/>
  <c r="F116" i="86" s="1"/>
  <c r="B101" i="86"/>
  <c r="C101" i="86" s="1"/>
  <c r="B107" i="86"/>
  <c r="C107" i="86" s="1"/>
  <c r="E107" i="86"/>
  <c r="F107" i="86" s="1"/>
  <c r="E101" i="86"/>
  <c r="F101" i="86" s="1"/>
  <c r="E102" i="86"/>
  <c r="F102" i="86" s="1"/>
  <c r="E103" i="86"/>
  <c r="F103" i="86" s="1"/>
  <c r="E104" i="86"/>
  <c r="F104" i="86" s="1"/>
  <c r="E105" i="86"/>
  <c r="F105" i="86" s="1"/>
  <c r="E106" i="86"/>
  <c r="F106" i="86" s="1"/>
  <c r="E93" i="86"/>
  <c r="F93" i="86" s="1"/>
  <c r="E94" i="86"/>
  <c r="F94" i="86" s="1"/>
  <c r="E95" i="86"/>
  <c r="F95" i="86" s="1"/>
  <c r="E96" i="86"/>
  <c r="F96" i="86" s="1"/>
  <c r="E97" i="86"/>
  <c r="F97" i="86" s="1"/>
  <c r="E98" i="86"/>
  <c r="F98" i="86" s="1"/>
  <c r="E99" i="86"/>
  <c r="F99" i="86" s="1"/>
  <c r="E100" i="86"/>
  <c r="F100" i="86" s="1"/>
  <c r="B92" i="86"/>
  <c r="C92" i="86" s="1"/>
  <c r="B93" i="86"/>
  <c r="C93" i="86" s="1"/>
  <c r="B94" i="86"/>
  <c r="C94" i="86" s="1"/>
  <c r="B95" i="86"/>
  <c r="C95" i="86" s="1"/>
  <c r="B96" i="86"/>
  <c r="C96" i="86" s="1"/>
  <c r="B97" i="86"/>
  <c r="C97" i="86" s="1"/>
  <c r="B98" i="86"/>
  <c r="C98" i="86" s="1"/>
  <c r="B99" i="86"/>
  <c r="C99" i="86" s="1"/>
  <c r="B100" i="86"/>
  <c r="C100" i="86" s="1"/>
  <c r="B102" i="86"/>
  <c r="C102" i="86" s="1"/>
  <c r="B103" i="86"/>
  <c r="C103" i="86" s="1"/>
  <c r="B104" i="86"/>
  <c r="C104" i="86" s="1"/>
  <c r="B105" i="86"/>
  <c r="C105" i="86" s="1"/>
  <c r="B106" i="86"/>
  <c r="C106" i="86" s="1"/>
  <c r="E7" i="87" l="1"/>
  <c r="F7" i="87" s="1"/>
  <c r="E8" i="87"/>
  <c r="F8" i="87" s="1"/>
  <c r="E9" i="87"/>
  <c r="F9" i="87" s="1"/>
  <c r="E10" i="87"/>
  <c r="F10" i="87" s="1"/>
  <c r="E11" i="87"/>
  <c r="F11" i="87" s="1"/>
  <c r="E12" i="87"/>
  <c r="F12" i="87" s="1"/>
  <c r="E13" i="87"/>
  <c r="F13" i="87" s="1"/>
  <c r="E14" i="87"/>
  <c r="F14" i="87" s="1"/>
  <c r="E15" i="87"/>
  <c r="F15" i="87" s="1"/>
  <c r="E16" i="87"/>
  <c r="F16" i="87" s="1"/>
  <c r="E17" i="87"/>
  <c r="F17" i="87" s="1"/>
  <c r="E18" i="87"/>
  <c r="F18" i="87" s="1"/>
  <c r="E19" i="87"/>
  <c r="F19" i="87" s="1"/>
  <c r="E20" i="87"/>
  <c r="F20" i="87" s="1"/>
  <c r="E21" i="87"/>
  <c r="F21" i="87" s="1"/>
  <c r="E22" i="87"/>
  <c r="F22" i="87" s="1"/>
  <c r="E23" i="87"/>
  <c r="F23" i="87" s="1"/>
  <c r="E24" i="87"/>
  <c r="F24" i="87" s="1"/>
  <c r="E25" i="87"/>
  <c r="F25" i="87" s="1"/>
  <c r="E26" i="87"/>
  <c r="F26" i="87" s="1"/>
  <c r="E27" i="87"/>
  <c r="F27" i="87" s="1"/>
  <c r="E28" i="87"/>
  <c r="F28" i="87" s="1"/>
  <c r="E29" i="87"/>
  <c r="F29" i="87" s="1"/>
  <c r="E30" i="87"/>
  <c r="F30" i="87" s="1"/>
  <c r="E31" i="87"/>
  <c r="F31" i="87" s="1"/>
  <c r="E32" i="87"/>
  <c r="F32" i="87" s="1"/>
  <c r="E33" i="87"/>
  <c r="F33" i="87" s="1"/>
  <c r="E34" i="87"/>
  <c r="F34" i="87" s="1"/>
  <c r="E35" i="87"/>
  <c r="F35" i="87" s="1"/>
  <c r="E36" i="87"/>
  <c r="F36" i="87" s="1"/>
  <c r="E37" i="87"/>
  <c r="F37" i="87" s="1"/>
  <c r="E38" i="87"/>
  <c r="F38" i="87" s="1"/>
  <c r="E39" i="87"/>
  <c r="F39" i="87" s="1"/>
  <c r="E40" i="87"/>
  <c r="F40" i="87" s="1"/>
  <c r="E41" i="87"/>
  <c r="F41" i="87" s="1"/>
  <c r="E42" i="87"/>
  <c r="F42" i="87" s="1"/>
  <c r="E43" i="87"/>
  <c r="F43" i="87" s="1"/>
  <c r="E44" i="87"/>
  <c r="F44" i="87" s="1"/>
  <c r="E45" i="87"/>
  <c r="F45" i="87" s="1"/>
  <c r="E46" i="87"/>
  <c r="F46" i="87" s="1"/>
  <c r="E47" i="87"/>
  <c r="F47" i="87" s="1"/>
  <c r="E48" i="87"/>
  <c r="F48" i="87" s="1"/>
  <c r="E49" i="87"/>
  <c r="F49" i="87" s="1"/>
  <c r="E50" i="87"/>
  <c r="F50" i="87" s="1"/>
  <c r="E51" i="87"/>
  <c r="F51" i="87" s="1"/>
  <c r="E52" i="87"/>
  <c r="F52" i="87" s="1"/>
  <c r="E53" i="87"/>
  <c r="F53" i="87" s="1"/>
  <c r="E54" i="87"/>
  <c r="F54" i="87" s="1"/>
  <c r="E55" i="87"/>
  <c r="F55" i="87" s="1"/>
  <c r="E56" i="87"/>
  <c r="F56" i="87" s="1"/>
  <c r="E57" i="87"/>
  <c r="F57" i="87" s="1"/>
  <c r="E58" i="87"/>
  <c r="F58" i="87" s="1"/>
  <c r="E59" i="87"/>
  <c r="F59" i="87" s="1"/>
  <c r="E60" i="87"/>
  <c r="F60" i="87" s="1"/>
  <c r="E61" i="87"/>
  <c r="F61" i="87" s="1"/>
  <c r="E62" i="87"/>
  <c r="F62" i="87" s="1"/>
  <c r="E63" i="87"/>
  <c r="F63" i="87" s="1"/>
  <c r="E64" i="87"/>
  <c r="F64" i="87" s="1"/>
  <c r="E65" i="87"/>
  <c r="F65" i="87" s="1"/>
  <c r="E66" i="87"/>
  <c r="F66" i="87" s="1"/>
  <c r="E67" i="87"/>
  <c r="F67" i="87" s="1"/>
  <c r="E68" i="87"/>
  <c r="F68" i="87" s="1"/>
  <c r="E69" i="87"/>
  <c r="F69" i="87" s="1"/>
  <c r="E70" i="87"/>
  <c r="F70" i="87" s="1"/>
  <c r="E71" i="87"/>
  <c r="F71" i="87" s="1"/>
  <c r="E72" i="87"/>
  <c r="F72" i="87" s="1"/>
  <c r="E73" i="87"/>
  <c r="F73" i="87" s="1"/>
  <c r="E74" i="87"/>
  <c r="F74" i="87" s="1"/>
  <c r="E75" i="87"/>
  <c r="F75" i="87" s="1"/>
  <c r="E76" i="87"/>
  <c r="F76" i="87" s="1"/>
  <c r="E77" i="87"/>
  <c r="F77" i="87" s="1"/>
  <c r="E78" i="87"/>
  <c r="F78" i="87" s="1"/>
  <c r="E79" i="87"/>
  <c r="F79" i="87" s="1"/>
  <c r="E80" i="87"/>
  <c r="F80" i="87" s="1"/>
  <c r="E81" i="87"/>
  <c r="F81" i="87" s="1"/>
  <c r="E82" i="87"/>
  <c r="F82" i="87" s="1"/>
  <c r="E83" i="87"/>
  <c r="F83" i="87" s="1"/>
  <c r="E84" i="87"/>
  <c r="F84" i="87" s="1"/>
  <c r="E85" i="87"/>
  <c r="F85" i="87" s="1"/>
  <c r="E86" i="87"/>
  <c r="F86" i="87" s="1"/>
  <c r="E104" i="87"/>
  <c r="F104" i="87" s="1"/>
  <c r="E105" i="87"/>
  <c r="F105" i="87" s="1"/>
  <c r="E6" i="87"/>
  <c r="B105" i="87"/>
  <c r="C105" i="87" s="1"/>
  <c r="B7" i="87"/>
  <c r="C7" i="87" s="1"/>
  <c r="B8" i="87"/>
  <c r="C8" i="87" s="1"/>
  <c r="B9" i="87"/>
  <c r="C9" i="87" s="1"/>
  <c r="B10" i="87"/>
  <c r="C10" i="87" s="1"/>
  <c r="B11" i="87"/>
  <c r="C11" i="87" s="1"/>
  <c r="B12" i="87"/>
  <c r="C12" i="87" s="1"/>
  <c r="B13" i="87"/>
  <c r="C13" i="87" s="1"/>
  <c r="B14" i="87"/>
  <c r="C14" i="87" s="1"/>
  <c r="B15" i="87"/>
  <c r="C15" i="87" s="1"/>
  <c r="B16" i="87"/>
  <c r="C16" i="87" s="1"/>
  <c r="B17" i="87"/>
  <c r="C17" i="87" s="1"/>
  <c r="B18" i="87"/>
  <c r="C18" i="87" s="1"/>
  <c r="B19" i="87"/>
  <c r="C19" i="87" s="1"/>
  <c r="B20" i="87"/>
  <c r="C20" i="87" s="1"/>
  <c r="B21" i="87"/>
  <c r="C21" i="87" s="1"/>
  <c r="B22" i="87"/>
  <c r="C22" i="87" s="1"/>
  <c r="B23" i="87"/>
  <c r="C23" i="87" s="1"/>
  <c r="B24" i="87"/>
  <c r="C24" i="87" s="1"/>
  <c r="B25" i="87"/>
  <c r="C25" i="87" s="1"/>
  <c r="B26" i="87"/>
  <c r="C26" i="87" s="1"/>
  <c r="B27" i="87"/>
  <c r="C27" i="87" s="1"/>
  <c r="B28" i="87"/>
  <c r="C28" i="87" s="1"/>
  <c r="B29" i="87"/>
  <c r="C29" i="87" s="1"/>
  <c r="B30" i="87"/>
  <c r="C30" i="87" s="1"/>
  <c r="B31" i="87"/>
  <c r="C31" i="87" s="1"/>
  <c r="B32" i="87"/>
  <c r="C32" i="87" s="1"/>
  <c r="B33" i="87"/>
  <c r="C33" i="87" s="1"/>
  <c r="B34" i="87"/>
  <c r="C34" i="87" s="1"/>
  <c r="B35" i="87"/>
  <c r="C35" i="87" s="1"/>
  <c r="B36" i="87"/>
  <c r="C36" i="87" s="1"/>
  <c r="B37" i="87"/>
  <c r="C37" i="87" s="1"/>
  <c r="B38" i="87"/>
  <c r="C38" i="87" s="1"/>
  <c r="B39" i="87"/>
  <c r="C39" i="87" s="1"/>
  <c r="B40" i="87"/>
  <c r="C40" i="87" s="1"/>
  <c r="B41" i="87"/>
  <c r="C41" i="87" s="1"/>
  <c r="B42" i="87"/>
  <c r="C42" i="87" s="1"/>
  <c r="B43" i="87"/>
  <c r="C43" i="87" s="1"/>
  <c r="B44" i="87"/>
  <c r="C44" i="87" s="1"/>
  <c r="B45" i="87"/>
  <c r="C45" i="87" s="1"/>
  <c r="B46" i="87"/>
  <c r="C46" i="87" s="1"/>
  <c r="B47" i="87"/>
  <c r="C47" i="87" s="1"/>
  <c r="B48" i="87"/>
  <c r="C48" i="87" s="1"/>
  <c r="B49" i="87"/>
  <c r="C49" i="87" s="1"/>
  <c r="B50" i="87"/>
  <c r="C50" i="87" s="1"/>
  <c r="B51" i="87"/>
  <c r="C51" i="87" s="1"/>
  <c r="B52" i="87"/>
  <c r="C52" i="87" s="1"/>
  <c r="B53" i="87"/>
  <c r="C53" i="87" s="1"/>
  <c r="B54" i="87"/>
  <c r="C54" i="87" s="1"/>
  <c r="B55" i="87"/>
  <c r="C55" i="87" s="1"/>
  <c r="B56" i="87"/>
  <c r="C56" i="87" s="1"/>
  <c r="B57" i="87"/>
  <c r="C57" i="87" s="1"/>
  <c r="B58" i="87"/>
  <c r="C58" i="87" s="1"/>
  <c r="B59" i="87"/>
  <c r="C59" i="87" s="1"/>
  <c r="B60" i="87"/>
  <c r="C60" i="87" s="1"/>
  <c r="B61" i="87"/>
  <c r="C61" i="87" s="1"/>
  <c r="B62" i="87"/>
  <c r="C62" i="87" s="1"/>
  <c r="B63" i="87"/>
  <c r="C63" i="87" s="1"/>
  <c r="B64" i="87"/>
  <c r="C64" i="87" s="1"/>
  <c r="B65" i="87"/>
  <c r="C65" i="87" s="1"/>
  <c r="B66" i="87"/>
  <c r="C66" i="87" s="1"/>
  <c r="B67" i="87"/>
  <c r="C67" i="87" s="1"/>
  <c r="B68" i="87"/>
  <c r="C68" i="87" s="1"/>
  <c r="B69" i="87"/>
  <c r="C69" i="87" s="1"/>
  <c r="B70" i="87"/>
  <c r="C70" i="87" s="1"/>
  <c r="B71" i="87"/>
  <c r="C71" i="87" s="1"/>
  <c r="B72" i="87"/>
  <c r="C72" i="87" s="1"/>
  <c r="B73" i="87"/>
  <c r="C73" i="87" s="1"/>
  <c r="B74" i="87"/>
  <c r="C74" i="87" s="1"/>
  <c r="B75" i="87"/>
  <c r="C75" i="87" s="1"/>
  <c r="B76" i="87"/>
  <c r="C76" i="87" s="1"/>
  <c r="B77" i="87"/>
  <c r="C77" i="87" s="1"/>
  <c r="B78" i="87"/>
  <c r="C78" i="87" s="1"/>
  <c r="B79" i="87"/>
  <c r="C79" i="87" s="1"/>
  <c r="B80" i="87"/>
  <c r="C80" i="87" s="1"/>
  <c r="B81" i="87"/>
  <c r="C81" i="87" s="1"/>
  <c r="B82" i="87"/>
  <c r="C82" i="87" s="1"/>
  <c r="B83" i="87"/>
  <c r="C83" i="87" s="1"/>
  <c r="B84" i="87"/>
  <c r="C84" i="87" s="1"/>
  <c r="B85" i="87"/>
  <c r="C85" i="87" s="1"/>
  <c r="B86" i="87"/>
  <c r="C86" i="87" s="1"/>
  <c r="B87" i="87"/>
  <c r="C87" i="87" s="1"/>
  <c r="B88" i="87"/>
  <c r="C88" i="87" s="1"/>
  <c r="B89" i="87"/>
  <c r="C89" i="87" s="1"/>
  <c r="B104" i="87"/>
  <c r="C104" i="87" s="1"/>
  <c r="B6" i="87"/>
  <c r="E25" i="86"/>
  <c r="F25" i="86" s="1"/>
  <c r="E7" i="86"/>
  <c r="F7" i="86" s="1"/>
  <c r="E8" i="86"/>
  <c r="F8" i="86" s="1"/>
  <c r="E9" i="86"/>
  <c r="F9" i="86" s="1"/>
  <c r="E10" i="86"/>
  <c r="F10" i="86" s="1"/>
  <c r="E11" i="86"/>
  <c r="F11" i="86" s="1"/>
  <c r="E12" i="86"/>
  <c r="F12" i="86" s="1"/>
  <c r="E13" i="86"/>
  <c r="F13" i="86" s="1"/>
  <c r="E14" i="86"/>
  <c r="F14" i="86" s="1"/>
  <c r="E15" i="86"/>
  <c r="F15" i="86" s="1"/>
  <c r="E16" i="86"/>
  <c r="F16" i="86" s="1"/>
  <c r="E17" i="86"/>
  <c r="F17" i="86" s="1"/>
  <c r="E18" i="86"/>
  <c r="F18" i="86" s="1"/>
  <c r="E19" i="86"/>
  <c r="F19" i="86" s="1"/>
  <c r="E20" i="86"/>
  <c r="F20" i="86" s="1"/>
  <c r="E21" i="86"/>
  <c r="F21" i="86" s="1"/>
  <c r="E22" i="86"/>
  <c r="F22" i="86" s="1"/>
  <c r="E23" i="86"/>
  <c r="F23" i="86" s="1"/>
  <c r="E24" i="86"/>
  <c r="F24" i="86" s="1"/>
  <c r="E26" i="86"/>
  <c r="F26" i="86" s="1"/>
  <c r="E27" i="86"/>
  <c r="F27" i="86" s="1"/>
  <c r="E28" i="86"/>
  <c r="F28" i="86" s="1"/>
  <c r="E29" i="86"/>
  <c r="F29" i="86" s="1"/>
  <c r="E30" i="86"/>
  <c r="F30" i="86" s="1"/>
  <c r="E31" i="86"/>
  <c r="F31" i="86" s="1"/>
  <c r="E32" i="86"/>
  <c r="F32" i="86" s="1"/>
  <c r="E33" i="86"/>
  <c r="F33" i="86" s="1"/>
  <c r="E34" i="86"/>
  <c r="F34" i="86" s="1"/>
  <c r="E35" i="86"/>
  <c r="F35" i="86" s="1"/>
  <c r="E36" i="86"/>
  <c r="F36" i="86" s="1"/>
  <c r="E37" i="86"/>
  <c r="F37" i="86" s="1"/>
  <c r="E38" i="86"/>
  <c r="F38" i="86" s="1"/>
  <c r="E39" i="86"/>
  <c r="F39" i="86" s="1"/>
  <c r="E40" i="86"/>
  <c r="F40" i="86" s="1"/>
  <c r="E41" i="86"/>
  <c r="F41" i="86" s="1"/>
  <c r="E42" i="86"/>
  <c r="F42" i="86" s="1"/>
  <c r="E43" i="86"/>
  <c r="F43" i="86" s="1"/>
  <c r="E44" i="86"/>
  <c r="F44" i="86" s="1"/>
  <c r="E45" i="86"/>
  <c r="F45" i="86" s="1"/>
  <c r="E46" i="86"/>
  <c r="F46" i="86" s="1"/>
  <c r="E47" i="86"/>
  <c r="F47" i="86" s="1"/>
  <c r="E48" i="86"/>
  <c r="F48" i="86" s="1"/>
  <c r="E49" i="86"/>
  <c r="F49" i="86" s="1"/>
  <c r="E50" i="86"/>
  <c r="F50" i="86" s="1"/>
  <c r="E51" i="86"/>
  <c r="F51" i="86" s="1"/>
  <c r="E52" i="86"/>
  <c r="F52" i="86" s="1"/>
  <c r="E53" i="86"/>
  <c r="F53" i="86" s="1"/>
  <c r="E54" i="86"/>
  <c r="F54" i="86" s="1"/>
  <c r="E55" i="86"/>
  <c r="F55" i="86" s="1"/>
  <c r="E56" i="86"/>
  <c r="F56" i="86" s="1"/>
  <c r="E57" i="86"/>
  <c r="F57" i="86" s="1"/>
  <c r="E58" i="86"/>
  <c r="F58" i="86" s="1"/>
  <c r="E59" i="86"/>
  <c r="F59" i="86" s="1"/>
  <c r="E60" i="86"/>
  <c r="F60" i="86" s="1"/>
  <c r="E61" i="86"/>
  <c r="F61" i="86" s="1"/>
  <c r="E62" i="86"/>
  <c r="F62" i="86" s="1"/>
  <c r="E63" i="86"/>
  <c r="F63" i="86" s="1"/>
  <c r="E64" i="86"/>
  <c r="F64" i="86" s="1"/>
  <c r="E65" i="86"/>
  <c r="F65" i="86" s="1"/>
  <c r="E66" i="86"/>
  <c r="F66" i="86" s="1"/>
  <c r="E67" i="86"/>
  <c r="F67" i="86" s="1"/>
  <c r="E68" i="86"/>
  <c r="F68" i="86" s="1"/>
  <c r="E69" i="86"/>
  <c r="F69" i="86" s="1"/>
  <c r="E70" i="86"/>
  <c r="F70" i="86" s="1"/>
  <c r="E71" i="86"/>
  <c r="F71" i="86" s="1"/>
  <c r="E72" i="86"/>
  <c r="F72" i="86" s="1"/>
  <c r="E73" i="86"/>
  <c r="F73" i="86" s="1"/>
  <c r="E74" i="86"/>
  <c r="F74" i="86" s="1"/>
  <c r="E75" i="86"/>
  <c r="F75" i="86" s="1"/>
  <c r="E76" i="86"/>
  <c r="F76" i="86" s="1"/>
  <c r="E77" i="86"/>
  <c r="F77" i="86" s="1"/>
  <c r="E78" i="86"/>
  <c r="F78" i="86" s="1"/>
  <c r="E79" i="86"/>
  <c r="F79" i="86" s="1"/>
  <c r="E80" i="86"/>
  <c r="F80" i="86" s="1"/>
  <c r="E81" i="86"/>
  <c r="F81" i="86" s="1"/>
  <c r="E82" i="86"/>
  <c r="F82" i="86" s="1"/>
  <c r="E83" i="86"/>
  <c r="F83" i="86" s="1"/>
  <c r="E84" i="86"/>
  <c r="F84" i="86" s="1"/>
  <c r="E85" i="86"/>
  <c r="F85" i="86" s="1"/>
  <c r="E86" i="86"/>
  <c r="F86" i="86" s="1"/>
  <c r="E87" i="86"/>
  <c r="F87" i="86" s="1"/>
  <c r="E88" i="86"/>
  <c r="F88" i="86" s="1"/>
  <c r="E89" i="86"/>
  <c r="F89" i="86" s="1"/>
  <c r="E90" i="86"/>
  <c r="F90" i="86" s="1"/>
  <c r="E91" i="86"/>
  <c r="F91" i="86" s="1"/>
  <c r="E92" i="86"/>
  <c r="F92" i="86" s="1"/>
  <c r="E6" i="86"/>
  <c r="F6" i="86" s="1"/>
  <c r="B33" i="86"/>
  <c r="C33" i="86" s="1"/>
  <c r="B34" i="86"/>
  <c r="B35" i="86"/>
  <c r="C35" i="86" s="1"/>
  <c r="B36" i="86"/>
  <c r="C36" i="86" s="1"/>
  <c r="B37" i="86"/>
  <c r="C37" i="86" s="1"/>
  <c r="B38" i="86"/>
  <c r="C38" i="86" s="1"/>
  <c r="B39" i="86"/>
  <c r="C39" i="86" s="1"/>
  <c r="B40" i="86"/>
  <c r="C40" i="86" s="1"/>
  <c r="B41" i="86"/>
  <c r="C41" i="86" s="1"/>
  <c r="B42" i="86"/>
  <c r="C42" i="86" s="1"/>
  <c r="B43" i="86"/>
  <c r="C43" i="86" s="1"/>
  <c r="B44" i="86"/>
  <c r="C44" i="86" s="1"/>
  <c r="B45" i="86"/>
  <c r="C45" i="86" s="1"/>
  <c r="B46" i="86"/>
  <c r="C46" i="86" s="1"/>
  <c r="B47" i="86"/>
  <c r="C47" i="86" s="1"/>
  <c r="B48" i="86"/>
  <c r="C48" i="86" s="1"/>
  <c r="B49" i="86"/>
  <c r="C49" i="86" s="1"/>
  <c r="B50" i="86"/>
  <c r="C50" i="86" s="1"/>
  <c r="B51" i="86"/>
  <c r="C51" i="86" s="1"/>
  <c r="B52" i="86"/>
  <c r="C52" i="86" s="1"/>
  <c r="B53" i="86"/>
  <c r="C53" i="86" s="1"/>
  <c r="B54" i="86"/>
  <c r="C54" i="86" s="1"/>
  <c r="B55" i="86"/>
  <c r="C55" i="86" s="1"/>
  <c r="B56" i="86"/>
  <c r="C56" i="86" s="1"/>
  <c r="B57" i="86"/>
  <c r="C57" i="86" s="1"/>
  <c r="B58" i="86"/>
  <c r="C58" i="86" s="1"/>
  <c r="B59" i="86"/>
  <c r="C59" i="86" s="1"/>
  <c r="B60" i="86"/>
  <c r="C60" i="86" s="1"/>
  <c r="B61" i="86"/>
  <c r="C61" i="86" s="1"/>
  <c r="B62" i="86"/>
  <c r="C62" i="86" s="1"/>
  <c r="B63" i="86"/>
  <c r="C63" i="86" s="1"/>
  <c r="B64" i="86"/>
  <c r="C64" i="86" s="1"/>
  <c r="B65" i="86"/>
  <c r="C65" i="86" s="1"/>
  <c r="B66" i="86"/>
  <c r="C66" i="86" s="1"/>
  <c r="B67" i="86"/>
  <c r="C67" i="86" s="1"/>
  <c r="B68" i="86"/>
  <c r="C68" i="86" s="1"/>
  <c r="B69" i="86"/>
  <c r="C69" i="86" s="1"/>
  <c r="B70" i="86"/>
  <c r="C70" i="86" s="1"/>
  <c r="B71" i="86"/>
  <c r="C71" i="86" s="1"/>
  <c r="B72" i="86"/>
  <c r="C72" i="86" s="1"/>
  <c r="B73" i="86"/>
  <c r="C73" i="86" s="1"/>
  <c r="B74" i="86"/>
  <c r="C74" i="86" s="1"/>
  <c r="B75" i="86"/>
  <c r="C75" i="86" s="1"/>
  <c r="B76" i="86"/>
  <c r="C76" i="86" s="1"/>
  <c r="B77" i="86"/>
  <c r="C77" i="86" s="1"/>
  <c r="B78" i="86"/>
  <c r="C78" i="86" s="1"/>
  <c r="B79" i="86"/>
  <c r="C79" i="86" s="1"/>
  <c r="B80" i="86"/>
  <c r="C80" i="86" s="1"/>
  <c r="B81" i="86"/>
  <c r="C81" i="86" s="1"/>
  <c r="B82" i="86"/>
  <c r="C82" i="86" s="1"/>
  <c r="B83" i="86"/>
  <c r="C83" i="86" s="1"/>
  <c r="B84" i="86"/>
  <c r="C84" i="86" s="1"/>
  <c r="B85" i="86"/>
  <c r="C85" i="86" s="1"/>
  <c r="B86" i="86"/>
  <c r="C86" i="86" s="1"/>
  <c r="B87" i="86"/>
  <c r="C87" i="86" s="1"/>
  <c r="B88" i="86"/>
  <c r="C88" i="86" s="1"/>
  <c r="B89" i="86"/>
  <c r="C89" i="86" s="1"/>
  <c r="B90" i="86"/>
  <c r="C90" i="86" s="1"/>
  <c r="B91" i="86"/>
  <c r="C91" i="86" s="1"/>
  <c r="B7" i="86"/>
  <c r="C7" i="86" s="1"/>
  <c r="B8" i="86"/>
  <c r="C8" i="86" s="1"/>
  <c r="B9" i="86"/>
  <c r="C9" i="86" s="1"/>
  <c r="B10" i="86"/>
  <c r="C10" i="86" s="1"/>
  <c r="B11" i="86"/>
  <c r="C11" i="86" s="1"/>
  <c r="B12" i="86"/>
  <c r="C12" i="86" s="1"/>
  <c r="B13" i="86"/>
  <c r="C13" i="86" s="1"/>
  <c r="B14" i="86"/>
  <c r="C14" i="86" s="1"/>
  <c r="B15" i="86"/>
  <c r="C15" i="86" s="1"/>
  <c r="B16" i="86"/>
  <c r="C16" i="86" s="1"/>
  <c r="B17" i="86"/>
  <c r="C17" i="86" s="1"/>
  <c r="B18" i="86"/>
  <c r="C18" i="86" s="1"/>
  <c r="B19" i="86"/>
  <c r="C19" i="86" s="1"/>
  <c r="B20" i="86"/>
  <c r="C20" i="86" s="1"/>
  <c r="B21" i="86"/>
  <c r="C21" i="86" s="1"/>
  <c r="B22" i="86"/>
  <c r="C22" i="86" s="1"/>
  <c r="B23" i="86"/>
  <c r="C23" i="86" s="1"/>
  <c r="B24" i="86"/>
  <c r="C24" i="86" s="1"/>
  <c r="B25" i="86"/>
  <c r="C25" i="86" s="1"/>
  <c r="B26" i="86"/>
  <c r="C26" i="86" s="1"/>
  <c r="B27" i="86"/>
  <c r="C27" i="86" s="1"/>
  <c r="B28" i="86"/>
  <c r="C28" i="86" s="1"/>
  <c r="B29" i="86"/>
  <c r="C29" i="86" s="1"/>
  <c r="B30" i="86"/>
  <c r="C30" i="86" s="1"/>
  <c r="B31" i="86"/>
  <c r="C31" i="86" s="1"/>
  <c r="B32" i="86"/>
  <c r="C32" i="86" s="1"/>
  <c r="B6" i="86"/>
  <c r="C34" i="86"/>
  <c r="G6" i="87" l="1"/>
  <c r="G7" i="87" s="1"/>
  <c r="F6" i="87"/>
  <c r="G117" i="86"/>
  <c r="E14" i="122"/>
  <c r="E15" i="122"/>
  <c r="C6" i="87"/>
  <c r="E16" i="122" s="1"/>
  <c r="C6" i="86"/>
  <c r="E12" i="122"/>
  <c r="E13" i="122"/>
  <c r="G112" i="86"/>
  <c r="G114" i="86"/>
  <c r="G116" i="86"/>
  <c r="G109" i="86"/>
  <c r="G110" i="86"/>
  <c r="G101" i="86"/>
  <c r="G103" i="86"/>
  <c r="G105" i="86"/>
  <c r="G93" i="86"/>
  <c r="G95" i="86"/>
  <c r="G97" i="86"/>
  <c r="G113" i="86"/>
  <c r="G102" i="86"/>
  <c r="G104" i="86"/>
  <c r="G106" i="86"/>
  <c r="G94" i="86"/>
  <c r="G96" i="86"/>
  <c r="G98" i="86"/>
  <c r="G100" i="86"/>
  <c r="G99" i="86"/>
  <c r="G111" i="86"/>
  <c r="G108" i="86"/>
  <c r="G107" i="86"/>
  <c r="G115" i="86"/>
  <c r="G26" i="86"/>
  <c r="G28" i="86"/>
  <c r="G30" i="86"/>
  <c r="G32" i="86"/>
  <c r="G34" i="86"/>
  <c r="G36" i="86"/>
  <c r="G38" i="86"/>
  <c r="G40" i="86"/>
  <c r="G42" i="86"/>
  <c r="G44" i="86"/>
  <c r="G46" i="86"/>
  <c r="G48" i="86"/>
  <c r="G50" i="86"/>
  <c r="G52" i="86"/>
  <c r="G54" i="86"/>
  <c r="G56" i="86"/>
  <c r="G58" i="86"/>
  <c r="G60" i="86"/>
  <c r="G62" i="86"/>
  <c r="G64" i="86"/>
  <c r="G66" i="86"/>
  <c r="G68" i="86"/>
  <c r="G70" i="86"/>
  <c r="G72" i="86"/>
  <c r="G74" i="86"/>
  <c r="G76" i="86"/>
  <c r="G78" i="86"/>
  <c r="G80" i="86"/>
  <c r="G82" i="86"/>
  <c r="G84" i="86"/>
  <c r="G86" i="86"/>
  <c r="G88" i="86"/>
  <c r="G90" i="86"/>
  <c r="G92" i="86"/>
  <c r="G7" i="86"/>
  <c r="G24" i="86"/>
  <c r="G23" i="86"/>
  <c r="G22" i="86"/>
  <c r="G21" i="86"/>
  <c r="G20" i="86"/>
  <c r="G19" i="86"/>
  <c r="G18" i="86"/>
  <c r="G17" i="86"/>
  <c r="G16" i="86"/>
  <c r="G25" i="86"/>
  <c r="G27" i="86"/>
  <c r="G29" i="86"/>
  <c r="G31" i="86"/>
  <c r="G33" i="86"/>
  <c r="G35" i="86"/>
  <c r="G37" i="86"/>
  <c r="G39" i="86"/>
  <c r="G41" i="86"/>
  <c r="G43" i="86"/>
  <c r="G45" i="86"/>
  <c r="G47" i="86"/>
  <c r="G49" i="86"/>
  <c r="G51" i="86"/>
  <c r="G53" i="86"/>
  <c r="G55" i="86"/>
  <c r="G57" i="86"/>
  <c r="G59" i="86"/>
  <c r="G61" i="86"/>
  <c r="G63" i="86"/>
  <c r="G65" i="86"/>
  <c r="G67" i="86"/>
  <c r="G69" i="86"/>
  <c r="G71" i="86"/>
  <c r="G73" i="86"/>
  <c r="G75" i="86"/>
  <c r="G77" i="86"/>
  <c r="G79" i="86"/>
  <c r="G81" i="86"/>
  <c r="G83" i="86"/>
  <c r="G85" i="86"/>
  <c r="G87" i="86"/>
  <c r="G89" i="86"/>
  <c r="G91" i="86"/>
  <c r="G6" i="86"/>
  <c r="G8" i="86"/>
  <c r="G9" i="86"/>
  <c r="G10" i="86"/>
  <c r="G11" i="86"/>
  <c r="G12" i="86"/>
  <c r="G13" i="86"/>
  <c r="G14" i="86"/>
  <c r="G15" i="86"/>
  <c r="H79" i="86" l="1"/>
  <c r="D80" i="86"/>
  <c r="H47" i="86"/>
  <c r="D48" i="86"/>
  <c r="H16" i="86"/>
  <c r="D17" i="86"/>
  <c r="H72" i="86"/>
  <c r="D73" i="86"/>
  <c r="H115" i="86"/>
  <c r="D116" i="86"/>
  <c r="H94" i="86"/>
  <c r="D95" i="86"/>
  <c r="H85" i="86"/>
  <c r="D86" i="86"/>
  <c r="H61" i="86"/>
  <c r="D62" i="86"/>
  <c r="H7" i="86"/>
  <c r="D8" i="86"/>
  <c r="H12" i="86"/>
  <c r="D13" i="86"/>
  <c r="H71" i="86"/>
  <c r="D72" i="86"/>
  <c r="H39" i="86"/>
  <c r="D40" i="86"/>
  <c r="H88" i="86"/>
  <c r="D89" i="86"/>
  <c r="H56" i="86"/>
  <c r="D57" i="86"/>
  <c r="H32" i="86"/>
  <c r="D33" i="86"/>
  <c r="H113" i="86"/>
  <c r="D114" i="86"/>
  <c r="H15" i="86"/>
  <c r="D16" i="86"/>
  <c r="H11" i="86"/>
  <c r="D12" i="86"/>
  <c r="H6" i="86"/>
  <c r="D6" i="86"/>
  <c r="D7" i="86"/>
  <c r="H77" i="86"/>
  <c r="D78" i="86"/>
  <c r="H69" i="86"/>
  <c r="D70" i="86"/>
  <c r="H53" i="86"/>
  <c r="D54" i="86"/>
  <c r="H45" i="86"/>
  <c r="D46" i="86"/>
  <c r="H37" i="86"/>
  <c r="D38" i="86"/>
  <c r="H29" i="86"/>
  <c r="D30" i="86"/>
  <c r="H17" i="86"/>
  <c r="D18" i="86"/>
  <c r="H21" i="86"/>
  <c r="D22" i="86"/>
  <c r="H86" i="86"/>
  <c r="D87" i="86"/>
  <c r="H78" i="86"/>
  <c r="D79" i="86"/>
  <c r="H70" i="86"/>
  <c r="D71" i="86"/>
  <c r="H62" i="86"/>
  <c r="D63" i="86"/>
  <c r="H54" i="86"/>
  <c r="D55" i="86"/>
  <c r="H46" i="86"/>
  <c r="D47" i="86"/>
  <c r="H38" i="86"/>
  <c r="D39" i="86"/>
  <c r="H30" i="86"/>
  <c r="D31" i="86"/>
  <c r="H7" i="87"/>
  <c r="H107" i="86"/>
  <c r="D108" i="86"/>
  <c r="H100" i="86"/>
  <c r="D101" i="86"/>
  <c r="H106" i="86"/>
  <c r="D107" i="86"/>
  <c r="H97" i="86"/>
  <c r="D98" i="86"/>
  <c r="H103" i="86"/>
  <c r="D104" i="86"/>
  <c r="H116" i="86"/>
  <c r="D117" i="86"/>
  <c r="H14" i="86"/>
  <c r="D15" i="86"/>
  <c r="H10" i="86"/>
  <c r="D11" i="86"/>
  <c r="H91" i="86"/>
  <c r="D92" i="86"/>
  <c r="H83" i="86"/>
  <c r="D84" i="86"/>
  <c r="H75" i="86"/>
  <c r="D76" i="86"/>
  <c r="H67" i="86"/>
  <c r="D68" i="86"/>
  <c r="H59" i="86"/>
  <c r="D60" i="86"/>
  <c r="H51" i="86"/>
  <c r="D52" i="86"/>
  <c r="H43" i="86"/>
  <c r="D44" i="86"/>
  <c r="H35" i="86"/>
  <c r="D36" i="86"/>
  <c r="H27" i="86"/>
  <c r="D28" i="86"/>
  <c r="H18" i="86"/>
  <c r="D19" i="86"/>
  <c r="H22" i="86"/>
  <c r="D23" i="86"/>
  <c r="H92" i="86"/>
  <c r="D93" i="86"/>
  <c r="H84" i="86"/>
  <c r="D85" i="86"/>
  <c r="H76" i="86"/>
  <c r="D77" i="86"/>
  <c r="H68" i="86"/>
  <c r="D69" i="86"/>
  <c r="H60" i="86"/>
  <c r="D61" i="86"/>
  <c r="H52" i="86"/>
  <c r="D53" i="86"/>
  <c r="H44" i="86"/>
  <c r="D45" i="86"/>
  <c r="H36" i="86"/>
  <c r="D37" i="86"/>
  <c r="H28" i="86"/>
  <c r="D29" i="86"/>
  <c r="H108" i="86"/>
  <c r="D109" i="86"/>
  <c r="H98" i="86"/>
  <c r="D99" i="86"/>
  <c r="H104" i="86"/>
  <c r="D105" i="86"/>
  <c r="H95" i="86"/>
  <c r="D96" i="86"/>
  <c r="H101" i="86"/>
  <c r="D102" i="86"/>
  <c r="H114" i="86"/>
  <c r="D115" i="86"/>
  <c r="H117" i="86"/>
  <c r="D118" i="86"/>
  <c r="H87" i="86"/>
  <c r="D88" i="86"/>
  <c r="H55" i="86"/>
  <c r="D56" i="86"/>
  <c r="H20" i="86"/>
  <c r="D21" i="86"/>
  <c r="H80" i="86"/>
  <c r="D81" i="86"/>
  <c r="H40" i="86"/>
  <c r="D41" i="86"/>
  <c r="H13" i="86"/>
  <c r="D14" i="86"/>
  <c r="H9" i="86"/>
  <c r="D10" i="86"/>
  <c r="H89" i="86"/>
  <c r="D90" i="86"/>
  <c r="H81" i="86"/>
  <c r="D82" i="86"/>
  <c r="H73" i="86"/>
  <c r="D74" i="86"/>
  <c r="H65" i="86"/>
  <c r="D66" i="86"/>
  <c r="H57" i="86"/>
  <c r="D58" i="86"/>
  <c r="H49" i="86"/>
  <c r="D50" i="86"/>
  <c r="H41" i="86"/>
  <c r="D42" i="86"/>
  <c r="H33" i="86"/>
  <c r="D34" i="86"/>
  <c r="H25" i="86"/>
  <c r="D26" i="86"/>
  <c r="H19" i="86"/>
  <c r="D20" i="86"/>
  <c r="H23" i="86"/>
  <c r="D24" i="86"/>
  <c r="H90" i="86"/>
  <c r="D91" i="86"/>
  <c r="H82" i="86"/>
  <c r="D83" i="86"/>
  <c r="H74" i="86"/>
  <c r="D75" i="86"/>
  <c r="H66" i="86"/>
  <c r="D67" i="86"/>
  <c r="H58" i="86"/>
  <c r="D59" i="86"/>
  <c r="H50" i="86"/>
  <c r="D51" i="86"/>
  <c r="H42" i="86"/>
  <c r="D43" i="86"/>
  <c r="H34" i="86"/>
  <c r="D35" i="86"/>
  <c r="H26" i="86"/>
  <c r="D27" i="86"/>
  <c r="H111" i="86"/>
  <c r="D112" i="86"/>
  <c r="H96" i="86"/>
  <c r="D97" i="86"/>
  <c r="H102" i="86"/>
  <c r="D103" i="86"/>
  <c r="H93" i="86"/>
  <c r="D94" i="86"/>
  <c r="H110" i="86"/>
  <c r="D111" i="86"/>
  <c r="H112" i="86"/>
  <c r="D113" i="86"/>
  <c r="H8" i="86"/>
  <c r="D9" i="86"/>
  <c r="H63" i="86"/>
  <c r="D64" i="86"/>
  <c r="H31" i="86"/>
  <c r="D32" i="86"/>
  <c r="H24" i="86"/>
  <c r="D25" i="86"/>
  <c r="H64" i="86"/>
  <c r="D65" i="86"/>
  <c r="H48" i="86"/>
  <c r="D49" i="86"/>
  <c r="H99" i="86"/>
  <c r="D100" i="86"/>
  <c r="H105" i="86"/>
  <c r="D106" i="86"/>
  <c r="H109" i="86"/>
  <c r="D110" i="86"/>
  <c r="D6" i="87"/>
  <c r="H6" i="87"/>
  <c r="D7" i="87"/>
  <c r="D13" i="122"/>
  <c r="G8" i="87"/>
  <c r="H8" i="87" l="1"/>
  <c r="D8" i="87"/>
  <c r="D12" i="122"/>
  <c r="G9" i="87"/>
  <c r="H9" i="87" l="1"/>
  <c r="D9" i="87"/>
  <c r="G10" i="87"/>
  <c r="H10" i="87" l="1"/>
  <c r="D10" i="87"/>
  <c r="G11" i="87"/>
  <c r="H11" i="87" l="1"/>
  <c r="D11" i="87"/>
  <c r="G12" i="87"/>
  <c r="H12" i="87" l="1"/>
  <c r="D12" i="87"/>
  <c r="G13" i="87"/>
  <c r="H13" i="87" l="1"/>
  <c r="D13" i="87"/>
  <c r="G14" i="87"/>
  <c r="D14" i="87" s="1"/>
  <c r="H14" i="87" l="1"/>
  <c r="G15" i="87"/>
  <c r="H15" i="87" l="1"/>
  <c r="D15" i="87"/>
  <c r="G16" i="87"/>
  <c r="H16" i="87" l="1"/>
  <c r="D16" i="87"/>
  <c r="G17" i="87"/>
  <c r="H17" i="87" l="1"/>
  <c r="D17" i="87"/>
  <c r="G18" i="87"/>
  <c r="H18" i="87" l="1"/>
  <c r="D18" i="87"/>
  <c r="G19" i="87"/>
  <c r="H19" i="87" l="1"/>
  <c r="D19" i="87"/>
  <c r="G20" i="87"/>
  <c r="H20" i="87" l="1"/>
  <c r="D20" i="87"/>
  <c r="G21" i="87"/>
  <c r="D21" i="87" s="1"/>
  <c r="H21" i="87" l="1"/>
  <c r="G22" i="87"/>
  <c r="H22" i="87" l="1"/>
  <c r="D22" i="87"/>
  <c r="G23" i="87"/>
  <c r="H23" i="87" l="1"/>
  <c r="D23" i="87"/>
  <c r="G24" i="87"/>
  <c r="D24" i="87" s="1"/>
  <c r="H24" i="87" l="1"/>
  <c r="G25" i="87"/>
  <c r="D25" i="87" s="1"/>
  <c r="H25" i="87" l="1"/>
  <c r="G26" i="87"/>
  <c r="D26" i="87" s="1"/>
  <c r="H26" i="87" l="1"/>
  <c r="G27" i="87"/>
  <c r="H27" i="87" l="1"/>
  <c r="D27" i="87"/>
  <c r="G28" i="87"/>
  <c r="H28" i="87" l="1"/>
  <c r="D28" i="87"/>
  <c r="G29" i="87"/>
  <c r="H29" i="87" l="1"/>
  <c r="D29" i="87"/>
  <c r="G30" i="87"/>
  <c r="H30" i="87" l="1"/>
  <c r="D30" i="87"/>
  <c r="G31" i="87"/>
  <c r="H31" i="87" l="1"/>
  <c r="D31" i="87"/>
  <c r="G32" i="87"/>
  <c r="D32" i="87" s="1"/>
  <c r="H32" i="87" l="1"/>
  <c r="G33" i="87"/>
  <c r="D33" i="87" s="1"/>
  <c r="H33" i="87" l="1"/>
  <c r="G34" i="87"/>
  <c r="H34" i="87" l="1"/>
  <c r="D34" i="87"/>
  <c r="G35" i="87"/>
  <c r="D35" i="87" s="1"/>
  <c r="H35" i="87" l="1"/>
  <c r="G36" i="87"/>
  <c r="H36" i="87" l="1"/>
  <c r="D36" i="87"/>
  <c r="G37" i="87"/>
  <c r="H37" i="87" l="1"/>
  <c r="D37" i="87"/>
  <c r="G38" i="87"/>
  <c r="H38" i="87" l="1"/>
  <c r="D38" i="87"/>
  <c r="G39" i="87"/>
  <c r="H39" i="87" l="1"/>
  <c r="D39" i="87"/>
  <c r="G40" i="87"/>
  <c r="H40" i="87" l="1"/>
  <c r="D40" i="87"/>
  <c r="G41" i="87"/>
  <c r="H41" i="87" l="1"/>
  <c r="D41" i="87"/>
  <c r="G42" i="87"/>
  <c r="H42" i="87" l="1"/>
  <c r="D42" i="87"/>
  <c r="G43" i="87"/>
  <c r="H43" i="87" l="1"/>
  <c r="D43" i="87"/>
  <c r="G44" i="87"/>
  <c r="D44" i="87" s="1"/>
  <c r="H44" i="87" l="1"/>
  <c r="G45" i="87"/>
  <c r="H45" i="87" l="1"/>
  <c r="D45" i="87"/>
  <c r="G46" i="87"/>
  <c r="H46" i="87" l="1"/>
  <c r="D46" i="87"/>
  <c r="G47" i="87"/>
  <c r="H47" i="87" l="1"/>
  <c r="D47" i="87"/>
  <c r="G48" i="87"/>
  <c r="H48" i="87" l="1"/>
  <c r="D48" i="87"/>
  <c r="G49" i="87"/>
  <c r="H49" i="87" l="1"/>
  <c r="D49" i="87"/>
  <c r="G50" i="87"/>
  <c r="H50" i="87" l="1"/>
  <c r="D50" i="87"/>
  <c r="G51" i="87"/>
  <c r="H51" i="87" l="1"/>
  <c r="D51" i="87"/>
  <c r="G52" i="87"/>
  <c r="H52" i="87" l="1"/>
  <c r="D52" i="87"/>
  <c r="G53" i="87"/>
  <c r="D53" i="87" s="1"/>
  <c r="H53" i="87" l="1"/>
  <c r="G54" i="87"/>
  <c r="H54" i="87" l="1"/>
  <c r="D54" i="87"/>
  <c r="G55" i="87"/>
  <c r="H55" i="87" l="1"/>
  <c r="D55" i="87"/>
  <c r="G56" i="87"/>
  <c r="H56" i="87" l="1"/>
  <c r="D56" i="87"/>
  <c r="G57" i="87"/>
  <c r="H57" i="87" l="1"/>
  <c r="D57" i="87"/>
  <c r="G58" i="87"/>
  <c r="H58" i="87" l="1"/>
  <c r="D58" i="87"/>
  <c r="G59" i="87"/>
  <c r="H59" i="87" l="1"/>
  <c r="D59" i="87"/>
  <c r="G60" i="87"/>
  <c r="H60" i="87" l="1"/>
  <c r="D60" i="87"/>
  <c r="G61" i="87"/>
  <c r="H61" i="87" l="1"/>
  <c r="D61" i="87"/>
  <c r="G62" i="87"/>
  <c r="H62" i="87" l="1"/>
  <c r="D62" i="87"/>
  <c r="G63" i="87"/>
  <c r="H63" i="87" l="1"/>
  <c r="D63" i="87"/>
  <c r="G64" i="87"/>
  <c r="H64" i="87" l="1"/>
  <c r="D64" i="87"/>
  <c r="G65" i="87"/>
  <c r="H65" i="87" l="1"/>
  <c r="D65" i="87"/>
  <c r="G66" i="87"/>
  <c r="H66" i="87" l="1"/>
  <c r="D66" i="87"/>
  <c r="G67" i="87"/>
  <c r="H67" i="87" l="1"/>
  <c r="D67" i="87"/>
  <c r="G68" i="87"/>
  <c r="H68" i="87" l="1"/>
  <c r="D68" i="87"/>
  <c r="G69" i="87"/>
  <c r="H69" i="87" l="1"/>
  <c r="D69" i="87"/>
  <c r="G70" i="87"/>
  <c r="H70" i="87" l="1"/>
  <c r="D70" i="87"/>
  <c r="G71" i="87"/>
  <c r="H71" i="87" l="1"/>
  <c r="D71" i="87"/>
  <c r="G72" i="87"/>
  <c r="H72" i="87" l="1"/>
  <c r="D72" i="87"/>
  <c r="G73" i="87"/>
  <c r="H73" i="87" l="1"/>
  <c r="D73" i="87"/>
  <c r="G74" i="87"/>
  <c r="H74" i="87" l="1"/>
  <c r="D74" i="87"/>
  <c r="G75" i="87"/>
  <c r="H75" i="87" l="1"/>
  <c r="D75" i="87"/>
  <c r="G76" i="87"/>
  <c r="H76" i="87" l="1"/>
  <c r="D76" i="87"/>
  <c r="G77" i="87"/>
  <c r="H77" i="87" l="1"/>
  <c r="D77" i="87"/>
  <c r="G78" i="87"/>
  <c r="H78" i="87" l="1"/>
  <c r="D78" i="87"/>
  <c r="G79" i="87"/>
  <c r="H79" i="87" l="1"/>
  <c r="D79" i="87"/>
  <c r="G80" i="87"/>
  <c r="D80" i="87" s="1"/>
  <c r="H80" i="87" l="1"/>
  <c r="G81" i="87"/>
  <c r="H81" i="87" l="1"/>
  <c r="D81" i="87"/>
  <c r="G82" i="87"/>
  <c r="H82" i="87" l="1"/>
  <c r="D82" i="87"/>
  <c r="G83" i="87"/>
  <c r="H83" i="87" l="1"/>
  <c r="D83" i="87"/>
  <c r="G84" i="87"/>
  <c r="H84" i="87" l="1"/>
  <c r="D84" i="87"/>
  <c r="G85" i="87"/>
  <c r="H85" i="87" l="1"/>
  <c r="D85" i="87"/>
  <c r="G86" i="87"/>
  <c r="H86" i="87" l="1"/>
  <c r="D86" i="87"/>
  <c r="G87" i="87"/>
  <c r="H87" i="87" l="1"/>
  <c r="D87" i="87"/>
  <c r="G88" i="87"/>
  <c r="D88" i="87" s="1"/>
  <c r="H88" i="87" l="1"/>
  <c r="G89" i="87"/>
  <c r="D89" i="87" s="1"/>
  <c r="H89" i="87" l="1"/>
  <c r="G90" i="87"/>
  <c r="D90" i="87" l="1"/>
  <c r="H90" i="87"/>
  <c r="G91" i="87"/>
  <c r="D91" i="87" l="1"/>
  <c r="H91" i="87"/>
  <c r="D14" i="122"/>
  <c r="D16" i="122"/>
  <c r="D15" i="122"/>
  <c r="G92" i="87"/>
  <c r="D92" i="87" l="1"/>
  <c r="H92" i="87"/>
  <c r="G93" i="87"/>
  <c r="D93" i="87" l="1"/>
  <c r="H93" i="87"/>
  <c r="G94" i="87"/>
  <c r="P81" i="122"/>
  <c r="R81" i="122" s="1"/>
  <c r="D94" i="87" l="1"/>
  <c r="H94" i="87"/>
  <c r="G95" i="87"/>
  <c r="D95" i="87" l="1"/>
  <c r="H95" i="87"/>
  <c r="G96" i="87"/>
  <c r="D96" i="87" l="1"/>
  <c r="H96" i="87"/>
  <c r="G97" i="87"/>
  <c r="D97" i="87" l="1"/>
  <c r="H97" i="87"/>
  <c r="G98" i="87"/>
  <c r="D98" i="87" l="1"/>
  <c r="H98" i="87"/>
  <c r="G99" i="87"/>
  <c r="D99" i="87" l="1"/>
  <c r="H99" i="87"/>
  <c r="G100" i="87"/>
  <c r="D100" i="87" l="1"/>
  <c r="H100" i="87"/>
  <c r="G101" i="87"/>
  <c r="D101" i="87" l="1"/>
  <c r="H101" i="87"/>
  <c r="G102" i="87"/>
  <c r="D102" i="87" l="1"/>
  <c r="H102" i="87"/>
  <c r="G103" i="87"/>
  <c r="D103" i="87" l="1"/>
  <c r="H103" i="87"/>
  <c r="G104" i="87"/>
  <c r="D104" i="87" l="1"/>
  <c r="H104" i="87"/>
  <c r="G105" i="87"/>
  <c r="H105" i="87" s="1"/>
  <c r="D105" i="87" l="1"/>
</calcChain>
</file>

<file path=xl/sharedStrings.xml><?xml version="1.0" encoding="utf-8"?>
<sst xmlns="http://schemas.openxmlformats.org/spreadsheetml/2006/main" count="119" uniqueCount="73">
  <si>
    <t>누적 비율</t>
    <phoneticPr fontId="1" type="noConversion"/>
  </si>
  <si>
    <t>누적 인원</t>
    <phoneticPr fontId="1" type="noConversion"/>
  </si>
  <si>
    <t>비율</t>
    <phoneticPr fontId="1" type="noConversion"/>
  </si>
  <si>
    <t>인원</t>
    <phoneticPr fontId="1" type="noConversion"/>
  </si>
  <si>
    <t>표준점수</t>
    <phoneticPr fontId="1" type="noConversion"/>
  </si>
  <si>
    <t>표준편차</t>
    <phoneticPr fontId="1" type="noConversion"/>
  </si>
  <si>
    <t>응시자 수</t>
    <phoneticPr fontId="1" type="noConversion"/>
  </si>
  <si>
    <t>평균</t>
    <phoneticPr fontId="1" type="noConversion"/>
  </si>
  <si>
    <t>국어</t>
    <phoneticPr fontId="1" type="noConversion"/>
  </si>
  <si>
    <t>시험명</t>
  </si>
  <si>
    <t>과목</t>
  </si>
  <si>
    <t>화작B</t>
  </si>
  <si>
    <t>언매B</t>
  </si>
  <si>
    <t>화작C</t>
  </si>
  <si>
    <t>언매C</t>
  </si>
  <si>
    <t>기하B</t>
  </si>
  <si>
    <t>확통C</t>
  </si>
  <si>
    <t>확통B</t>
  </si>
  <si>
    <t>미적B</t>
  </si>
  <si>
    <t>미적C</t>
  </si>
  <si>
    <t>기하C</t>
  </si>
  <si>
    <t>화법과 작문</t>
    <phoneticPr fontId="1" type="noConversion"/>
  </si>
  <si>
    <t>확률과 통계</t>
    <phoneticPr fontId="1" type="noConversion"/>
  </si>
  <si>
    <t>언어와 매체</t>
    <phoneticPr fontId="1" type="noConversion"/>
  </si>
  <si>
    <t>-</t>
    <phoneticPr fontId="1" type="noConversion"/>
  </si>
  <si>
    <t>국어A</t>
    <phoneticPr fontId="1" type="noConversion"/>
  </si>
  <si>
    <t>원점수 → 표준점수 계산기</t>
    <phoneticPr fontId="1" type="noConversion"/>
  </si>
  <si>
    <t>표준점수 → 원점수 역산기</t>
    <phoneticPr fontId="1" type="noConversion"/>
  </si>
  <si>
    <t>-</t>
    <phoneticPr fontId="1" type="noConversion"/>
  </si>
  <si>
    <t>수학A</t>
    <phoneticPr fontId="1" type="noConversion"/>
  </si>
  <si>
    <t>전체</t>
    <phoneticPr fontId="1" type="noConversion"/>
  </si>
  <si>
    <t>공통과목 평균</t>
    <phoneticPr fontId="1" type="noConversion"/>
  </si>
  <si>
    <t>선택과목 평균</t>
    <phoneticPr fontId="1" type="noConversion"/>
  </si>
  <si>
    <t>원점수 평균</t>
    <phoneticPr fontId="1" type="noConversion"/>
  </si>
  <si>
    <t>응시자 수</t>
    <phoneticPr fontId="1" type="noConversion"/>
  </si>
  <si>
    <t>국어 평균 추정치 (교육청 모의고사 한정 제공)</t>
    <phoneticPr fontId="1" type="noConversion"/>
  </si>
  <si>
    <t>수학 평균 추정치 (교육청 모의고사 한정 제공)</t>
    <phoneticPr fontId="1" type="noConversion"/>
  </si>
  <si>
    <t>미적분</t>
    <phoneticPr fontId="1" type="noConversion"/>
  </si>
  <si>
    <t>기하</t>
    <phoneticPr fontId="1" type="noConversion"/>
  </si>
  <si>
    <t>-</t>
    <phoneticPr fontId="1" type="noConversion"/>
  </si>
  <si>
    <t>사용 방법</t>
    <phoneticPr fontId="1" type="noConversion"/>
  </si>
  <si>
    <r>
      <rPr>
        <b/>
        <sz val="12"/>
        <color theme="1"/>
        <rFont val="맑은 고딕"/>
        <family val="3"/>
        <charset val="129"/>
      </rPr>
      <t>선택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원점수</t>
    </r>
    <phoneticPr fontId="1" type="noConversion"/>
  </si>
  <si>
    <r>
      <rPr>
        <b/>
        <sz val="12"/>
        <color theme="1"/>
        <rFont val="맑은 고딕"/>
        <family val="3"/>
        <charset val="129"/>
      </rPr>
      <t>과목</t>
    </r>
    <phoneticPr fontId="1" type="noConversion"/>
  </si>
  <si>
    <r>
      <rPr>
        <b/>
        <sz val="12"/>
        <color theme="1"/>
        <rFont val="맑은 고딕"/>
        <family val="3"/>
        <charset val="129"/>
      </rPr>
      <t>표준점수</t>
    </r>
    <phoneticPr fontId="1" type="noConversion"/>
  </si>
  <si>
    <r>
      <rPr>
        <b/>
        <sz val="12"/>
        <color theme="1"/>
        <rFont val="맑은 고딕"/>
        <family val="3"/>
        <charset val="129"/>
      </rPr>
      <t>국어</t>
    </r>
    <phoneticPr fontId="1" type="noConversion"/>
  </si>
  <si>
    <r>
      <rPr>
        <b/>
        <sz val="12"/>
        <color theme="1"/>
        <rFont val="맑은 고딕"/>
        <family val="3"/>
        <charset val="129"/>
      </rPr>
      <t>수학</t>
    </r>
    <phoneticPr fontId="1" type="noConversion"/>
  </si>
  <si>
    <r>
      <rPr>
        <b/>
        <sz val="12"/>
        <color theme="1"/>
        <rFont val="맑은 고딕"/>
        <family val="3"/>
        <charset val="129"/>
      </rPr>
      <t>선택과목</t>
    </r>
    <phoneticPr fontId="1" type="noConversion"/>
  </si>
  <si>
    <r>
      <rPr>
        <b/>
        <sz val="12"/>
        <color theme="1"/>
        <rFont val="맑은 고딕"/>
        <family val="3"/>
        <charset val="129"/>
      </rPr>
      <t>백분위</t>
    </r>
    <phoneticPr fontId="1" type="noConversion"/>
  </si>
  <si>
    <r>
      <rPr>
        <b/>
        <sz val="12"/>
        <color theme="1"/>
        <rFont val="맑은 고딕"/>
        <family val="3"/>
        <charset val="129"/>
      </rPr>
      <t>등급</t>
    </r>
    <phoneticPr fontId="1" type="noConversion"/>
  </si>
  <si>
    <r>
      <rPr>
        <b/>
        <sz val="12"/>
        <color theme="1"/>
        <rFont val="맑은 고딕"/>
        <family val="3"/>
        <charset val="129"/>
      </rPr>
      <t>미적분</t>
    </r>
    <phoneticPr fontId="1" type="noConversion"/>
  </si>
  <si>
    <r>
      <rPr>
        <b/>
        <sz val="12"/>
        <color theme="1"/>
        <rFont val="맑은 고딕"/>
        <family val="3"/>
        <charset val="129"/>
      </rPr>
      <t>기하</t>
    </r>
    <phoneticPr fontId="1" type="noConversion"/>
  </si>
  <si>
    <r>
      <rPr>
        <b/>
        <sz val="12"/>
        <color theme="1"/>
        <rFont val="맑은 고딕"/>
        <family val="3"/>
        <charset val="129"/>
      </rPr>
      <t>공통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원점수</t>
    </r>
    <phoneticPr fontId="1" type="noConversion"/>
  </si>
  <si>
    <r>
      <rPr>
        <b/>
        <sz val="12"/>
        <color theme="1"/>
        <rFont val="맑은 고딕"/>
        <family val="3"/>
        <charset val="129"/>
      </rPr>
      <t>계산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결과</t>
    </r>
    <phoneticPr fontId="1" type="noConversion"/>
  </si>
  <si>
    <r>
      <rPr>
        <b/>
        <sz val="12"/>
        <color theme="1"/>
        <rFont val="맑은 고딕"/>
        <family val="3"/>
        <charset val="129"/>
      </rPr>
      <t>역산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결과</t>
    </r>
    <phoneticPr fontId="1" type="noConversion"/>
  </si>
  <si>
    <r>
      <rPr>
        <b/>
        <sz val="12"/>
        <color theme="1"/>
        <rFont val="맑은 고딕"/>
        <family val="3"/>
        <charset val="129"/>
      </rPr>
      <t>원점수</t>
    </r>
    <r>
      <rPr>
        <b/>
        <sz val="12"/>
        <color theme="1"/>
        <rFont val="Microsoft Sans Serif"/>
        <family val="2"/>
      </rPr>
      <t>(</t>
    </r>
    <r>
      <rPr>
        <b/>
        <sz val="12"/>
        <color theme="1"/>
        <rFont val="맑은 고딕"/>
        <family val="3"/>
        <charset val="129"/>
      </rPr>
      <t>공통</t>
    </r>
    <r>
      <rPr>
        <b/>
        <sz val="12"/>
        <color theme="1"/>
        <rFont val="Microsoft Sans Serif"/>
        <family val="2"/>
      </rPr>
      <t>+</t>
    </r>
    <r>
      <rPr>
        <b/>
        <sz val="12"/>
        <color theme="1"/>
        <rFont val="맑은 고딕"/>
        <family val="3"/>
        <charset val="129"/>
      </rPr>
      <t>선택</t>
    </r>
    <r>
      <rPr>
        <b/>
        <sz val="12"/>
        <color theme="1"/>
        <rFont val="Microsoft Sans Serif"/>
        <family val="2"/>
      </rPr>
      <t xml:space="preserve">) </t>
    </r>
    <r>
      <rPr>
        <b/>
        <sz val="12"/>
        <color theme="1"/>
        <rFont val="맑은 고딕"/>
        <family val="3"/>
        <charset val="129"/>
      </rPr>
      <t>역산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결과</t>
    </r>
    <phoneticPr fontId="1" type="noConversion"/>
  </si>
  <si>
    <r>
      <rPr>
        <b/>
        <sz val="12"/>
        <color theme="1"/>
        <rFont val="맑은 고딕"/>
        <family val="3"/>
        <charset val="129"/>
      </rPr>
      <t>화법과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작문</t>
    </r>
    <phoneticPr fontId="1" type="noConversion"/>
  </si>
  <si>
    <r>
      <rPr>
        <b/>
        <sz val="12"/>
        <color theme="1"/>
        <rFont val="맑은 고딕"/>
        <family val="3"/>
        <charset val="129"/>
      </rPr>
      <t>언어와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매체</t>
    </r>
    <phoneticPr fontId="1" type="noConversion"/>
  </si>
  <si>
    <r>
      <rPr>
        <b/>
        <sz val="12"/>
        <color theme="1"/>
        <rFont val="맑은 고딕"/>
        <family val="3"/>
        <charset val="129"/>
      </rPr>
      <t>확률과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통계</t>
    </r>
    <phoneticPr fontId="1" type="noConversion"/>
  </si>
  <si>
    <r>
      <rPr>
        <sz val="11"/>
        <color theme="1"/>
        <rFont val="맑은 고딕"/>
        <family val="3"/>
        <charset val="129"/>
      </rPr>
      <t>계산기</t>
    </r>
    <r>
      <rPr>
        <sz val="11"/>
        <color theme="1"/>
        <rFont val="Microsoft Sans Serif"/>
        <family val="2"/>
      </rPr>
      <t xml:space="preserve"> &amp; </t>
    </r>
    <r>
      <rPr>
        <sz val="11"/>
        <color theme="1"/>
        <rFont val="맑은 고딕"/>
        <family val="3"/>
        <charset val="129"/>
      </rPr>
      <t>역산기</t>
    </r>
    <phoneticPr fontId="1" type="noConversion"/>
  </si>
  <si>
    <t>수학</t>
    <phoneticPr fontId="1" type="noConversion"/>
  </si>
  <si>
    <r>
      <rPr>
        <sz val="13"/>
        <color theme="1"/>
        <rFont val="맑은 고딕"/>
        <family val="3"/>
        <charset val="129"/>
      </rPr>
      <t>표준점수</t>
    </r>
    <phoneticPr fontId="1" type="noConversion"/>
  </si>
  <si>
    <r>
      <rPr>
        <sz val="13"/>
        <color theme="1"/>
        <rFont val="맑은 고딕"/>
        <family val="3"/>
        <charset val="129"/>
      </rPr>
      <t>등급</t>
    </r>
    <phoneticPr fontId="1" type="noConversion"/>
  </si>
  <si>
    <r>
      <rPr>
        <sz val="13"/>
        <color theme="1"/>
        <rFont val="맑은 고딕"/>
        <family val="3"/>
        <charset val="129"/>
      </rPr>
      <t>백분위</t>
    </r>
    <phoneticPr fontId="1" type="noConversion"/>
  </si>
  <si>
    <r>
      <rPr>
        <sz val="12"/>
        <color theme="1"/>
        <rFont val="맑은 고딕"/>
        <family val="2"/>
        <charset val="129"/>
      </rPr>
      <t>시험명</t>
    </r>
  </si>
  <si>
    <r>
      <rPr>
        <sz val="12"/>
        <color theme="1"/>
        <rFont val="맑은 고딕"/>
        <family val="3"/>
        <charset val="129"/>
      </rPr>
      <t>과목</t>
    </r>
  </si>
  <si>
    <r>
      <rPr>
        <sz val="12"/>
        <color theme="1"/>
        <rFont val="맑은 고딕"/>
        <family val="3"/>
        <charset val="129"/>
      </rPr>
      <t>국어</t>
    </r>
    <r>
      <rPr>
        <sz val="12"/>
        <color theme="1"/>
        <rFont val="Microsoft Sans Serif"/>
        <family val="2"/>
      </rPr>
      <t xml:space="preserve"> (</t>
    </r>
    <r>
      <rPr>
        <sz val="12"/>
        <color theme="1"/>
        <rFont val="맑은 고딕"/>
        <family val="3"/>
        <charset val="129"/>
      </rPr>
      <t>표준점수별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3"/>
        <charset val="129"/>
      </rPr>
      <t>백분위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3"/>
        <charset val="129"/>
      </rPr>
      <t>및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3"/>
        <charset val="129"/>
      </rPr>
      <t>등급표</t>
    </r>
    <r>
      <rPr>
        <sz val="12"/>
        <color theme="1"/>
        <rFont val="Microsoft Sans Serif"/>
        <family val="2"/>
      </rPr>
      <t>)</t>
    </r>
    <phoneticPr fontId="1" type="noConversion"/>
  </si>
  <si>
    <t>2022학년도 10월 고3 전국연합학력평가</t>
  </si>
  <si>
    <t xml:space="preserve">2022학년도 10월 고3 전국연합학력평가  </t>
  </si>
  <si>
    <r>
      <rPr>
        <sz val="12"/>
        <color theme="1"/>
        <rFont val="맑은 고딕"/>
        <family val="2"/>
        <charset val="129"/>
      </rPr>
      <t>과목</t>
    </r>
  </si>
  <si>
    <r>
      <rPr>
        <sz val="12"/>
        <color theme="1"/>
        <rFont val="맑은 고딕"/>
        <family val="2"/>
        <charset val="129"/>
      </rPr>
      <t>수학</t>
    </r>
    <r>
      <rPr>
        <sz val="12"/>
        <color theme="1"/>
        <rFont val="Microsoft Sans Serif"/>
        <family val="2"/>
      </rPr>
      <t xml:space="preserve"> (</t>
    </r>
    <r>
      <rPr>
        <sz val="12"/>
        <color theme="1"/>
        <rFont val="맑은 고딕"/>
        <family val="2"/>
        <charset val="129"/>
      </rPr>
      <t>표준점수별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2"/>
        <charset val="129"/>
      </rPr>
      <t>백분위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2"/>
        <charset val="129"/>
      </rPr>
      <t>및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2"/>
        <charset val="129"/>
      </rPr>
      <t>등급표</t>
    </r>
    <r>
      <rPr>
        <sz val="12"/>
        <color theme="1"/>
        <rFont val="Microsoft Sans Serif"/>
        <family val="2"/>
      </rPr>
      <t>)</t>
    </r>
    <phoneticPr fontId="1" type="noConversion"/>
  </si>
  <si>
    <r>
      <rPr>
        <sz val="13"/>
        <color theme="1"/>
        <rFont val="맑은 고딕"/>
        <family val="2"/>
        <charset val="129"/>
      </rPr>
      <t>표준점수</t>
    </r>
    <phoneticPr fontId="1" type="noConversion"/>
  </si>
  <si>
    <r>
      <rPr>
        <sz val="13"/>
        <color theme="1"/>
        <rFont val="맑은 고딕"/>
        <family val="2"/>
        <charset val="129"/>
      </rPr>
      <t>등급</t>
    </r>
    <phoneticPr fontId="1" type="noConversion"/>
  </si>
  <si>
    <r>
      <rPr>
        <sz val="13"/>
        <color theme="1"/>
        <rFont val="맑은 고딕"/>
        <family val="2"/>
        <charset val="129"/>
      </rPr>
      <t>백분위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</si>
</sst>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0.00_);[Red]\(0.00\)"/>
    <numFmt numFmtId="178" formatCode="#,##0_);[Red]\(#,##0\)"/>
  </numFmts>
  <fonts count="4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  <family val="2"/>
    </font>
    <font>
      <b/>
      <sz val="18"/>
      <color theme="3"/>
      <name val="맑은 고딕"/>
      <family val="2"/>
      <charset val="129"/>
      <scheme val="major"/>
    </font>
    <font>
      <sz val="11"/>
      <color rgb="FF9C6500"/>
      <name val="맑은 고딕"/>
      <family val="2"/>
      <charset val="129"/>
      <scheme val="minor"/>
    </font>
    <font>
      <u/>
      <sz val="11"/>
      <color rgb="FF0000FF"/>
      <name val="맑은 고딕"/>
      <family val="2"/>
      <charset val="129"/>
      <scheme val="minor"/>
    </font>
    <font>
      <u/>
      <sz val="11"/>
      <color rgb="FF800080"/>
      <name val="맑은 고딕"/>
      <family val="2"/>
      <charset val="129"/>
      <scheme val="minor"/>
    </font>
    <font>
      <sz val="8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HY견고딕"/>
      <family val="1"/>
      <charset val="129"/>
    </font>
    <font>
      <sz val="11"/>
      <color theme="1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0"/>
      <name val="돋움"/>
      <family val="3"/>
      <charset val="129"/>
    </font>
    <font>
      <sz val="12"/>
      <color theme="1"/>
      <name val="Microsoft Sans Serif"/>
      <family val="2"/>
    </font>
    <font>
      <sz val="12"/>
      <color theme="1"/>
      <name val="맑은 고딕"/>
      <family val="3"/>
      <charset val="129"/>
    </font>
    <font>
      <b/>
      <sz val="12"/>
      <color theme="1"/>
      <name val="Microsoft Sans Serif"/>
      <family val="2"/>
    </font>
    <font>
      <b/>
      <sz val="12"/>
      <color theme="1"/>
      <name val="맑은 고딕"/>
      <family val="3"/>
      <charset val="129"/>
    </font>
    <font>
      <sz val="11"/>
      <color theme="1"/>
      <name val="Microsoft Sans Serif"/>
      <family val="2"/>
    </font>
    <font>
      <sz val="12"/>
      <color theme="1"/>
      <name val="맑은 고딕"/>
      <family val="2"/>
      <charset val="129"/>
    </font>
    <font>
      <b/>
      <sz val="12"/>
      <color rgb="FF0000FF"/>
      <name val="Microsoft Sans Serif"/>
      <family val="2"/>
    </font>
    <font>
      <sz val="13"/>
      <color theme="1"/>
      <name val="맑은 고딕"/>
      <family val="2"/>
      <charset val="129"/>
      <scheme val="minor"/>
    </font>
    <font>
      <sz val="13"/>
      <color theme="1"/>
      <name val="Microsoft Sans Serif"/>
      <family val="2"/>
    </font>
    <font>
      <sz val="13"/>
      <color theme="1"/>
      <name val="맑은 고딕"/>
      <family val="3"/>
      <charset val="129"/>
    </font>
    <font>
      <sz val="12"/>
      <color theme="1"/>
      <name val="맑은 고딕"/>
      <family val="2"/>
      <charset val="129"/>
      <scheme val="minor"/>
    </font>
    <font>
      <sz val="13"/>
      <name val="Microsoft Sans Serif"/>
      <family val="2"/>
    </font>
    <font>
      <sz val="11"/>
      <name val="Microsoft Sans Serif"/>
      <family val="2"/>
    </font>
    <font>
      <sz val="13"/>
      <color theme="1"/>
      <name val="맑은 고딕"/>
      <family val="2"/>
      <charset val="129"/>
    </font>
    <font>
      <sz val="13"/>
      <color theme="0"/>
      <name val="맑은 고딕"/>
      <family val="2"/>
      <charset val="129"/>
      <scheme val="minor"/>
    </font>
    <font>
      <sz val="10"/>
      <color theme="0"/>
      <name val="돋움"/>
      <family val="3"/>
      <charset val="129"/>
    </font>
    <font>
      <sz val="12"/>
      <color theme="0"/>
      <name val="맑은 고딕"/>
      <family val="2"/>
      <charset val="129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</fills>
  <borders count="94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505050"/>
      </right>
      <top/>
      <bottom style="medium">
        <color rgb="FF505050"/>
      </bottom>
      <diagonal/>
    </border>
    <border>
      <left style="medium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medium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medium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505050"/>
      </left>
      <right style="thin">
        <color indexed="64"/>
      </right>
      <top/>
      <bottom style="medium">
        <color rgb="FF50505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indexed="64"/>
      </right>
      <top style="medium">
        <color rgb="FF505050"/>
      </top>
      <bottom style="thin">
        <color indexed="64"/>
      </bottom>
      <diagonal/>
    </border>
    <border>
      <left style="thin">
        <color indexed="64"/>
      </left>
      <right/>
      <top style="medium">
        <color rgb="FF505050"/>
      </top>
      <bottom style="thin">
        <color indexed="64"/>
      </bottom>
      <diagonal/>
    </border>
    <border>
      <left/>
      <right style="medium">
        <color indexed="64"/>
      </right>
      <top style="medium">
        <color rgb="FF50505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505050"/>
      </top>
      <bottom style="thin">
        <color indexed="64"/>
      </bottom>
      <diagonal/>
    </border>
    <border>
      <left/>
      <right style="medium">
        <color rgb="FF505050"/>
      </right>
      <top style="medium">
        <color rgb="FF50505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505050"/>
      </bottom>
      <diagonal/>
    </border>
    <border>
      <left/>
      <right style="medium">
        <color indexed="64"/>
      </right>
      <top style="thin">
        <color indexed="64"/>
      </top>
      <bottom style="medium">
        <color rgb="FF505050"/>
      </bottom>
      <diagonal/>
    </border>
    <border>
      <left style="medium">
        <color indexed="64"/>
      </left>
      <right style="thin">
        <color indexed="64"/>
      </right>
      <top/>
      <bottom style="medium">
        <color rgb="FF50505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medium">
        <color rgb="FF000000"/>
      </left>
      <right style="medium">
        <color rgb="FF808080"/>
      </right>
      <top style="thin">
        <color rgb="FF00000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thin">
        <color rgb="FF000000"/>
      </top>
      <bottom style="medium">
        <color rgb="FF808080"/>
      </bottom>
      <diagonal/>
    </border>
    <border>
      <left style="medium">
        <color rgb="FF00000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000000"/>
      </right>
      <top style="medium">
        <color rgb="FF808080"/>
      </top>
      <bottom style="medium">
        <color rgb="FF808080"/>
      </bottom>
      <diagonal/>
    </border>
    <border>
      <left style="medium">
        <color rgb="FF000000"/>
      </left>
      <right style="medium">
        <color rgb="FF808080"/>
      </right>
      <top style="medium">
        <color rgb="FF808080"/>
      </top>
      <bottom style="medium">
        <color rgb="FF00000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000000"/>
      </bottom>
      <diagonal/>
    </border>
    <border>
      <left style="medium">
        <color rgb="FF808080"/>
      </left>
      <right style="medium">
        <color rgb="FF000000"/>
      </right>
      <top style="medium">
        <color rgb="FF80808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thin">
        <color rgb="FF505050"/>
      </top>
      <bottom style="medium">
        <color indexed="64"/>
      </bottom>
      <diagonal/>
    </border>
  </borders>
  <cellStyleXfs count="55">
    <xf numFmtId="0" fontId="0" fillId="0" borderId="0">
      <alignment vertical="center"/>
    </xf>
    <xf numFmtId="0" fontId="2" fillId="0" borderId="0"/>
    <xf numFmtId="0" fontId="5" fillId="0" borderId="21" applyNumberFormat="0" applyFill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8" borderId="25" applyNumberFormat="0" applyAlignment="0" applyProtection="0">
      <alignment vertical="center"/>
    </xf>
    <xf numFmtId="0" fontId="12" fillId="8" borderId="24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9" borderId="2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9" fillId="0" borderId="0"/>
    <xf numFmtId="0" fontId="20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" borderId="28" applyNumberFormat="0" applyFont="0" applyAlignment="0" applyProtection="0">
      <alignment vertical="center"/>
    </xf>
    <xf numFmtId="0" fontId="2" fillId="0" borderId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9" fillId="0" borderId="0"/>
    <xf numFmtId="0" fontId="19" fillId="0" borderId="0"/>
    <xf numFmtId="9" fontId="4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244">
    <xf numFmtId="0" fontId="0" fillId="0" borderId="0" xfId="0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0" borderId="3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50" xfId="0" applyNumberFormat="1" applyBorder="1" applyAlignment="1">
      <alignment horizontal="center" vertical="center"/>
    </xf>
    <xf numFmtId="176" fontId="3" fillId="0" borderId="46" xfId="1" applyNumberFormat="1" applyFont="1" applyBorder="1" applyAlignment="1">
      <alignment horizontal="center" vertical="center"/>
    </xf>
    <xf numFmtId="176" fontId="3" fillId="0" borderId="60" xfId="1" applyNumberFormat="1" applyFont="1" applyBorder="1" applyAlignment="1">
      <alignment horizontal="center" vertical="center"/>
    </xf>
    <xf numFmtId="0" fontId="24" fillId="0" borderId="61" xfId="0" applyFont="1" applyBorder="1" applyAlignment="1">
      <alignment horizontal="center" vertical="center" wrapText="1"/>
    </xf>
    <xf numFmtId="0" fontId="24" fillId="0" borderId="63" xfId="0" applyFont="1" applyBorder="1" applyAlignment="1">
      <alignment horizontal="center" vertical="center" wrapText="1"/>
    </xf>
    <xf numFmtId="0" fontId="24" fillId="0" borderId="66" xfId="0" applyFont="1" applyBorder="1" applyAlignment="1">
      <alignment horizontal="center" vertical="center" wrapText="1"/>
    </xf>
    <xf numFmtId="3" fontId="24" fillId="0" borderId="65" xfId="0" applyNumberFormat="1" applyFont="1" applyBorder="1" applyAlignment="1">
      <alignment horizontal="left" vertical="center" wrapText="1"/>
    </xf>
    <xf numFmtId="3" fontId="24" fillId="0" borderId="68" xfId="0" applyNumberFormat="1" applyFont="1" applyBorder="1" applyAlignment="1">
      <alignment horizontal="left" vertical="center" wrapText="1"/>
    </xf>
    <xf numFmtId="0" fontId="24" fillId="0" borderId="64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3" fontId="0" fillId="0" borderId="0" xfId="0" applyNumberFormat="1">
      <alignment vertical="center"/>
    </xf>
    <xf numFmtId="176" fontId="3" fillId="0" borderId="4" xfId="1" applyNumberFormat="1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3" fillId="0" borderId="5" xfId="1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28" fillId="3" borderId="0" xfId="0" applyFont="1" applyFill="1">
      <alignment vertical="center"/>
    </xf>
    <xf numFmtId="0" fontId="0" fillId="0" borderId="15" xfId="0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69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26" fillId="2" borderId="6" xfId="0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0" fontId="29" fillId="3" borderId="0" xfId="0" applyFont="1" applyFill="1">
      <alignment vertical="center"/>
    </xf>
    <xf numFmtId="0" fontId="26" fillId="2" borderId="3" xfId="0" applyFont="1" applyFill="1" applyBorder="1" applyAlignment="1">
      <alignment horizontal="center" vertical="center"/>
    </xf>
    <xf numFmtId="2" fontId="25" fillId="0" borderId="2" xfId="0" applyNumberFormat="1" applyFont="1" applyBorder="1" applyAlignment="1">
      <alignment horizontal="center" vertical="center"/>
    </xf>
    <xf numFmtId="2" fontId="25" fillId="0" borderId="20" xfId="0" applyNumberFormat="1" applyFont="1" applyBorder="1" applyAlignment="1">
      <alignment horizontal="center" vertical="center"/>
    </xf>
    <xf numFmtId="0" fontId="29" fillId="0" borderId="0" xfId="0" applyFont="1">
      <alignment vertical="center"/>
    </xf>
    <xf numFmtId="0" fontId="0" fillId="0" borderId="8" xfId="0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31" fillId="0" borderId="87" xfId="0" applyFont="1" applyBorder="1" applyAlignment="1">
      <alignment horizontal="center" vertical="center"/>
    </xf>
    <xf numFmtId="178" fontId="31" fillId="0" borderId="87" xfId="0" applyNumberFormat="1" applyFont="1" applyBorder="1" applyAlignment="1">
      <alignment horizontal="center" vertical="center"/>
    </xf>
    <xf numFmtId="0" fontId="31" fillId="0" borderId="87" xfId="34" applyFont="1" applyBorder="1" applyAlignment="1">
      <alignment horizontal="center" vertical="center"/>
    </xf>
    <xf numFmtId="178" fontId="31" fillId="0" borderId="87" xfId="34" applyNumberFormat="1" applyFont="1" applyBorder="1" applyAlignment="1">
      <alignment horizontal="center" vertical="center"/>
    </xf>
    <xf numFmtId="176" fontId="3" fillId="0" borderId="47" xfId="1" applyNumberFormat="1" applyFont="1" applyBorder="1" applyAlignment="1">
      <alignment horizontal="center" vertical="center"/>
    </xf>
    <xf numFmtId="176" fontId="3" fillId="0" borderId="78" xfId="1" applyNumberFormat="1" applyFont="1" applyBorder="1" applyAlignment="1">
      <alignment horizontal="center" vertical="center"/>
    </xf>
    <xf numFmtId="176" fontId="3" fillId="0" borderId="77" xfId="1" applyNumberFormat="1" applyFont="1" applyBorder="1" applyAlignment="1">
      <alignment horizontal="center" vertical="center"/>
    </xf>
    <xf numFmtId="38" fontId="31" fillId="0" borderId="87" xfId="45" applyNumberFormat="1" applyFont="1" applyBorder="1" applyAlignment="1">
      <alignment horizontal="center" vertical="center"/>
    </xf>
    <xf numFmtId="38" fontId="31" fillId="0" borderId="87" xfId="34" applyNumberFormat="1" applyFont="1" applyBorder="1" applyAlignment="1">
      <alignment horizontal="center" vertical="center"/>
    </xf>
    <xf numFmtId="0" fontId="25" fillId="3" borderId="0" xfId="0" applyFont="1" applyFill="1">
      <alignment vertical="center"/>
    </xf>
    <xf numFmtId="0" fontId="25" fillId="0" borderId="0" xfId="0" applyFont="1">
      <alignment vertical="center"/>
    </xf>
    <xf numFmtId="0" fontId="0" fillId="2" borderId="79" xfId="0" applyFill="1" applyBorder="1" applyAlignment="1" applyProtection="1">
      <alignment horizontal="center" vertical="center"/>
      <protection hidden="1"/>
    </xf>
    <xf numFmtId="0" fontId="0" fillId="3" borderId="16" xfId="0" applyFill="1" applyBorder="1" applyAlignment="1" applyProtection="1">
      <alignment horizontal="center" vertical="center"/>
      <protection hidden="1"/>
    </xf>
    <xf numFmtId="0" fontId="0" fillId="2" borderId="74" xfId="0" applyFill="1" applyBorder="1" applyAlignment="1" applyProtection="1">
      <alignment horizontal="center" vertical="center"/>
      <protection hidden="1"/>
    </xf>
    <xf numFmtId="0" fontId="0" fillId="3" borderId="80" xfId="0" applyFill="1" applyBorder="1" applyAlignment="1" applyProtection="1">
      <alignment horizontal="center" vertical="center"/>
      <protection hidden="1"/>
    </xf>
    <xf numFmtId="0" fontId="0" fillId="2" borderId="75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3" borderId="0" xfId="0" applyFill="1" applyProtection="1">
      <alignment vertical="center"/>
      <protection hidden="1"/>
    </xf>
    <xf numFmtId="0" fontId="0" fillId="3" borderId="35" xfId="0" applyFill="1" applyBorder="1" applyAlignment="1">
      <alignment horizontal="center" vertical="center"/>
    </xf>
    <xf numFmtId="0" fontId="0" fillId="3" borderId="35" xfId="0" applyFill="1" applyBorder="1">
      <alignment vertical="center"/>
    </xf>
    <xf numFmtId="0" fontId="32" fillId="3" borderId="0" xfId="0" applyFont="1" applyFill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32" fillId="3" borderId="19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32" fillId="3" borderId="20" xfId="0" applyFont="1" applyFill="1" applyBorder="1" applyAlignment="1">
      <alignment horizontal="center" vertical="center"/>
    </xf>
    <xf numFmtId="0" fontId="32" fillId="3" borderId="0" xfId="0" applyFont="1" applyFill="1">
      <alignment vertical="center"/>
    </xf>
    <xf numFmtId="0" fontId="32" fillId="3" borderId="5" xfId="0" applyFont="1" applyFill="1" applyBorder="1" applyAlignment="1">
      <alignment horizontal="center" vertical="center"/>
    </xf>
    <xf numFmtId="0" fontId="36" fillId="3" borderId="0" xfId="0" applyFont="1" applyFill="1">
      <alignment vertical="center"/>
    </xf>
    <xf numFmtId="0" fontId="36" fillId="3" borderId="0" xfId="0" applyFont="1" applyFill="1" applyAlignment="1">
      <alignment horizontal="center" vertical="center"/>
    </xf>
    <xf numFmtId="0" fontId="36" fillId="0" borderId="0" xfId="0" applyFont="1">
      <alignment vertical="center"/>
    </xf>
    <xf numFmtId="0" fontId="32" fillId="0" borderId="0" xfId="0" applyFont="1">
      <alignment vertical="center"/>
    </xf>
    <xf numFmtId="0" fontId="34" fillId="3" borderId="15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0" fontId="34" fillId="3" borderId="69" xfId="0" applyFont="1" applyFill="1" applyBorder="1" applyAlignment="1">
      <alignment horizontal="center" vertical="center"/>
    </xf>
    <xf numFmtId="0" fontId="34" fillId="3" borderId="6" xfId="0" applyFont="1" applyFill="1" applyBorder="1" applyAlignment="1">
      <alignment horizontal="center" vertical="center"/>
    </xf>
    <xf numFmtId="0" fontId="38" fillId="3" borderId="4" xfId="0" applyFont="1" applyFill="1" applyBorder="1" applyAlignment="1" applyProtection="1">
      <alignment horizontal="center" vertical="center"/>
      <protection locked="0"/>
    </xf>
    <xf numFmtId="0" fontId="38" fillId="3" borderId="19" xfId="0" applyFont="1" applyFill="1" applyBorder="1" applyAlignment="1" applyProtection="1">
      <alignment horizontal="center" vertical="center"/>
      <protection locked="0"/>
    </xf>
    <xf numFmtId="0" fontId="34" fillId="3" borderId="3" xfId="0" applyFont="1" applyFill="1" applyBorder="1" applyAlignment="1">
      <alignment horizontal="center" vertical="center"/>
    </xf>
    <xf numFmtId="0" fontId="38" fillId="3" borderId="2" xfId="0" applyFont="1" applyFill="1" applyBorder="1" applyAlignment="1" applyProtection="1">
      <alignment horizontal="center" vertical="center"/>
      <protection locked="0"/>
    </xf>
    <xf numFmtId="0" fontId="38" fillId="3" borderId="20" xfId="0" applyFont="1" applyFill="1" applyBorder="1" applyAlignment="1" applyProtection="1">
      <alignment horizontal="center" vertical="center"/>
      <protection locked="0"/>
    </xf>
    <xf numFmtId="0" fontId="32" fillId="0" borderId="6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177" fontId="32" fillId="0" borderId="19" xfId="0" applyNumberFormat="1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41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5" xfId="0" applyBorder="1">
      <alignment vertical="center"/>
    </xf>
    <xf numFmtId="0" fontId="0" fillId="0" borderId="32" xfId="0" applyBorder="1">
      <alignment vertical="center"/>
    </xf>
    <xf numFmtId="10" fontId="3" fillId="0" borderId="5" xfId="51" applyNumberFormat="1" applyFont="1" applyBorder="1" applyAlignment="1">
      <alignment horizontal="center" vertical="center"/>
    </xf>
    <xf numFmtId="10" fontId="3" fillId="0" borderId="4" xfId="51" applyNumberFormat="1" applyFont="1" applyBorder="1" applyAlignment="1">
      <alignment horizontal="center" vertical="center"/>
    </xf>
    <xf numFmtId="10" fontId="3" fillId="0" borderId="2" xfId="51" applyNumberFormat="1" applyFont="1" applyBorder="1" applyAlignment="1">
      <alignment horizontal="center" vertical="center"/>
    </xf>
    <xf numFmtId="10" fontId="3" fillId="0" borderId="50" xfId="51" applyNumberFormat="1" applyFont="1" applyBorder="1" applyAlignment="1">
      <alignment horizontal="center" vertical="center"/>
    </xf>
    <xf numFmtId="10" fontId="3" fillId="0" borderId="44" xfId="51" applyNumberFormat="1" applyFont="1" applyBorder="1" applyAlignment="1">
      <alignment horizontal="center" vertical="center"/>
    </xf>
    <xf numFmtId="10" fontId="3" fillId="0" borderId="19" xfId="1" applyNumberFormat="1" applyFont="1" applyBorder="1" applyAlignment="1">
      <alignment horizontal="center" vertical="center"/>
    </xf>
    <xf numFmtId="10" fontId="3" fillId="0" borderId="20" xfId="1" applyNumberFormat="1" applyFont="1" applyBorder="1" applyAlignment="1">
      <alignment horizontal="center" vertical="center"/>
    </xf>
    <xf numFmtId="10" fontId="3" fillId="0" borderId="18" xfId="1" applyNumberFormat="1" applyFont="1" applyBorder="1" applyAlignment="1">
      <alignment horizontal="center" vertical="center"/>
    </xf>
    <xf numFmtId="10" fontId="3" fillId="0" borderId="42" xfId="1" applyNumberFormat="1" applyFont="1" applyBorder="1" applyAlignment="1">
      <alignment horizontal="center" vertical="center"/>
    </xf>
    <xf numFmtId="10" fontId="3" fillId="0" borderId="45" xfId="1" applyNumberFormat="1" applyFont="1" applyBorder="1" applyAlignment="1">
      <alignment horizontal="center" vertical="center"/>
    </xf>
    <xf numFmtId="177" fontId="32" fillId="0" borderId="18" xfId="0" applyNumberFormat="1" applyFont="1" applyBorder="1" applyAlignment="1">
      <alignment horizontal="center" vertical="center"/>
    </xf>
    <xf numFmtId="0" fontId="31" fillId="0" borderId="87" xfId="45" applyFont="1" applyBorder="1" applyAlignment="1">
      <alignment horizontal="center" vertical="center"/>
    </xf>
    <xf numFmtId="0" fontId="39" fillId="3" borderId="0" xfId="0" applyFont="1" applyFill="1">
      <alignment vertical="center"/>
    </xf>
    <xf numFmtId="0" fontId="40" fillId="2" borderId="71" xfId="0" applyFont="1" applyFill="1" applyBorder="1" applyAlignment="1">
      <alignment horizontal="center" vertical="center"/>
    </xf>
    <xf numFmtId="0" fontId="40" fillId="2" borderId="72" xfId="0" applyFont="1" applyFill="1" applyBorder="1" applyAlignment="1">
      <alignment horizontal="center" vertical="center"/>
    </xf>
    <xf numFmtId="0" fontId="40" fillId="2" borderId="73" xfId="0" applyFont="1" applyFill="1" applyBorder="1" applyAlignment="1">
      <alignment horizontal="center" vertical="center"/>
    </xf>
    <xf numFmtId="0" fontId="39" fillId="2" borderId="76" xfId="0" applyFont="1" applyFill="1" applyBorder="1" applyAlignment="1">
      <alignment horizontal="center" vertical="center"/>
    </xf>
    <xf numFmtId="0" fontId="39" fillId="2" borderId="72" xfId="0" applyFont="1" applyFill="1" applyBorder="1" applyAlignment="1">
      <alignment horizontal="center" vertical="center"/>
    </xf>
    <xf numFmtId="0" fontId="39" fillId="2" borderId="73" xfId="0" applyFont="1" applyFill="1" applyBorder="1" applyAlignment="1">
      <alignment horizontal="center" vertical="center"/>
    </xf>
    <xf numFmtId="0" fontId="39" fillId="0" borderId="0" xfId="0" applyFont="1">
      <alignment vertical="center"/>
    </xf>
    <xf numFmtId="0" fontId="40" fillId="0" borderId="1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0" fillId="3" borderId="4" xfId="0" applyFont="1" applyFill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/>
    </xf>
    <xf numFmtId="0" fontId="42" fillId="3" borderId="0" xfId="0" applyFont="1" applyFill="1">
      <alignment vertical="center"/>
    </xf>
    <xf numFmtId="0" fontId="32" fillId="2" borderId="88" xfId="0" applyFont="1" applyFill="1" applyBorder="1" applyAlignment="1">
      <alignment horizontal="center" vertical="center"/>
    </xf>
    <xf numFmtId="0" fontId="42" fillId="2" borderId="15" xfId="0" applyFont="1" applyFill="1" applyBorder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0" fontId="42" fillId="2" borderId="11" xfId="0" applyFont="1" applyFill="1" applyBorder="1" applyAlignment="1">
      <alignment horizontal="center" vertical="center"/>
    </xf>
    <xf numFmtId="3" fontId="42" fillId="0" borderId="14" xfId="0" applyNumberFormat="1" applyFont="1" applyBorder="1" applyAlignment="1">
      <alignment horizontal="center" vertical="center"/>
    </xf>
    <xf numFmtId="0" fontId="42" fillId="0" borderId="0" xfId="0" applyFont="1">
      <alignment vertical="center"/>
    </xf>
    <xf numFmtId="0" fontId="32" fillId="2" borderId="91" xfId="0" applyFont="1" applyFill="1" applyBorder="1" applyAlignment="1">
      <alignment horizontal="center" vertical="center"/>
    </xf>
    <xf numFmtId="0" fontId="42" fillId="2" borderId="13" xfId="0" applyFont="1" applyFill="1" applyBorder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0" fontId="42" fillId="3" borderId="0" xfId="0" applyFont="1" applyFill="1" applyAlignment="1">
      <alignment horizontal="center" vertical="center"/>
    </xf>
    <xf numFmtId="10" fontId="43" fillId="0" borderId="7" xfId="51" applyNumberFormat="1" applyFont="1" applyBorder="1" applyAlignment="1">
      <alignment horizontal="center" vertical="center"/>
    </xf>
    <xf numFmtId="176" fontId="40" fillId="0" borderId="7" xfId="0" applyNumberFormat="1" applyFont="1" applyBorder="1" applyAlignment="1">
      <alignment horizontal="center" vertical="center"/>
    </xf>
    <xf numFmtId="10" fontId="43" fillId="0" borderId="69" xfId="51" applyNumberFormat="1" applyFont="1" applyBorder="1" applyAlignment="1">
      <alignment horizontal="center" vertical="center"/>
    </xf>
    <xf numFmtId="10" fontId="43" fillId="0" borderId="4" xfId="51" applyNumberFormat="1" applyFont="1" applyBorder="1" applyAlignment="1">
      <alignment horizontal="center" vertical="center"/>
    </xf>
    <xf numFmtId="176" fontId="40" fillId="3" borderId="4" xfId="0" applyNumberFormat="1" applyFont="1" applyFill="1" applyBorder="1" applyAlignment="1">
      <alignment horizontal="center" vertical="center"/>
    </xf>
    <xf numFmtId="10" fontId="43" fillId="0" borderId="19" xfId="51" applyNumberFormat="1" applyFont="1" applyBorder="1" applyAlignment="1">
      <alignment horizontal="center" vertical="center"/>
    </xf>
    <xf numFmtId="10" fontId="43" fillId="0" borderId="2" xfId="51" applyNumberFormat="1" applyFont="1" applyBorder="1" applyAlignment="1">
      <alignment horizontal="center" vertical="center"/>
    </xf>
    <xf numFmtId="176" fontId="40" fillId="3" borderId="2" xfId="0" applyNumberFormat="1" applyFont="1" applyFill="1" applyBorder="1" applyAlignment="1">
      <alignment horizontal="center" vertical="center"/>
    </xf>
    <xf numFmtId="10" fontId="43" fillId="0" borderId="20" xfId="51" applyNumberFormat="1" applyFont="1" applyBorder="1" applyAlignment="1">
      <alignment horizontal="center" vertical="center"/>
    </xf>
    <xf numFmtId="176" fontId="44" fillId="0" borderId="47" xfId="1" applyNumberFormat="1" applyFont="1" applyBorder="1" applyAlignment="1">
      <alignment horizontal="center" vertical="center"/>
    </xf>
    <xf numFmtId="10" fontId="44" fillId="0" borderId="5" xfId="51" applyNumberFormat="1" applyFont="1" applyBorder="1" applyAlignment="1">
      <alignment horizontal="center" vertical="center"/>
    </xf>
    <xf numFmtId="176" fontId="36" fillId="3" borderId="5" xfId="0" applyNumberFormat="1" applyFont="1" applyFill="1" applyBorder="1" applyAlignment="1">
      <alignment horizontal="center" vertical="center"/>
    </xf>
    <xf numFmtId="10" fontId="44" fillId="0" borderId="18" xfId="51" applyNumberFormat="1" applyFont="1" applyBorder="1" applyAlignment="1">
      <alignment horizontal="center" vertical="center"/>
    </xf>
    <xf numFmtId="176" fontId="44" fillId="0" borderId="78" xfId="1" applyNumberFormat="1" applyFont="1" applyBorder="1" applyAlignment="1">
      <alignment horizontal="center" vertical="center"/>
    </xf>
    <xf numFmtId="176" fontId="36" fillId="3" borderId="4" xfId="0" applyNumberFormat="1" applyFont="1" applyFill="1" applyBorder="1" applyAlignment="1">
      <alignment horizontal="center" vertical="center"/>
    </xf>
    <xf numFmtId="176" fontId="44" fillId="0" borderId="77" xfId="1" applyNumberFormat="1" applyFont="1" applyBorder="1" applyAlignment="1">
      <alignment horizontal="center" vertical="center"/>
    </xf>
    <xf numFmtId="176" fontId="36" fillId="3" borderId="2" xfId="0" applyNumberFormat="1" applyFont="1" applyFill="1" applyBorder="1" applyAlignment="1">
      <alignment horizontal="center" vertical="center"/>
    </xf>
    <xf numFmtId="176" fontId="43" fillId="0" borderId="49" xfId="1" applyNumberFormat="1" applyFont="1" applyBorder="1" applyAlignment="1">
      <alignment horizontal="center" vertical="center"/>
    </xf>
    <xf numFmtId="176" fontId="43" fillId="0" borderId="78" xfId="1" applyNumberFormat="1" applyFont="1" applyBorder="1" applyAlignment="1">
      <alignment horizontal="center" vertical="center"/>
    </xf>
    <xf numFmtId="176" fontId="43" fillId="0" borderId="77" xfId="1" applyNumberFormat="1" applyFont="1" applyBorder="1" applyAlignment="1">
      <alignment horizontal="center" vertical="center"/>
    </xf>
    <xf numFmtId="177" fontId="40" fillId="0" borderId="69" xfId="0" applyNumberFormat="1" applyFont="1" applyBorder="1" applyAlignment="1">
      <alignment horizontal="center" vertical="center"/>
    </xf>
    <xf numFmtId="177" fontId="40" fillId="0" borderId="19" xfId="0" applyNumberFormat="1" applyFont="1" applyBorder="1" applyAlignment="1">
      <alignment horizontal="center" vertical="center"/>
    </xf>
    <xf numFmtId="177" fontId="40" fillId="0" borderId="20" xfId="0" applyNumberFormat="1" applyFont="1" applyBorder="1" applyAlignment="1">
      <alignment horizontal="center" vertical="center"/>
    </xf>
    <xf numFmtId="0" fontId="32" fillId="2" borderId="51" xfId="0" applyFont="1" applyFill="1" applyBorder="1" applyAlignment="1">
      <alignment horizontal="center" vertical="center"/>
    </xf>
    <xf numFmtId="0" fontId="42" fillId="2" borderId="54" xfId="0" applyFont="1" applyFill="1" applyBorder="1" applyAlignment="1">
      <alignment horizontal="center" vertical="center"/>
    </xf>
    <xf numFmtId="0" fontId="42" fillId="0" borderId="55" xfId="0" applyFont="1" applyBorder="1" applyAlignment="1">
      <alignment horizontal="center" vertical="center"/>
    </xf>
    <xf numFmtId="0" fontId="42" fillId="2" borderId="59" xfId="0" applyFont="1" applyFill="1" applyBorder="1" applyAlignment="1">
      <alignment horizontal="center" vertical="center"/>
    </xf>
    <xf numFmtId="0" fontId="32" fillId="2" borderId="48" xfId="0" applyFont="1" applyFill="1" applyBorder="1" applyAlignment="1">
      <alignment horizontal="center" vertical="center"/>
    </xf>
    <xf numFmtId="0" fontId="42" fillId="2" borderId="58" xfId="0" applyFont="1" applyFill="1" applyBorder="1" applyAlignment="1">
      <alignment horizontal="center" vertical="center"/>
    </xf>
    <xf numFmtId="0" fontId="42" fillId="0" borderId="37" xfId="0" applyFont="1" applyBorder="1" applyAlignment="1">
      <alignment horizontal="center" vertical="center"/>
    </xf>
    <xf numFmtId="0" fontId="40" fillId="2" borderId="15" xfId="0" applyFont="1" applyFill="1" applyBorder="1" applyAlignment="1">
      <alignment horizontal="center" vertical="center"/>
    </xf>
    <xf numFmtId="0" fontId="40" fillId="2" borderId="7" xfId="0" applyFont="1" applyFill="1" applyBorder="1" applyAlignment="1">
      <alignment horizontal="center" vertical="center"/>
    </xf>
    <xf numFmtId="0" fontId="39" fillId="2" borderId="7" xfId="0" applyFont="1" applyFill="1" applyBorder="1" applyAlignment="1">
      <alignment horizontal="center" vertical="center"/>
    </xf>
    <xf numFmtId="0" fontId="39" fillId="2" borderId="69" xfId="0" applyFont="1" applyFill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176" fontId="40" fillId="0" borderId="4" xfId="0" applyNumberFormat="1" applyFont="1" applyBorder="1" applyAlignment="1">
      <alignment horizontal="center" vertical="center"/>
    </xf>
    <xf numFmtId="10" fontId="43" fillId="0" borderId="19" xfId="1" applyNumberFormat="1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176" fontId="40" fillId="0" borderId="2" xfId="0" applyNumberFormat="1" applyFont="1" applyBorder="1" applyAlignment="1">
      <alignment horizontal="center" vertical="center"/>
    </xf>
    <xf numFmtId="10" fontId="43" fillId="0" borderId="20" xfId="1" applyNumberFormat="1" applyFont="1" applyBorder="1" applyAlignment="1">
      <alignment horizontal="center" vertical="center"/>
    </xf>
    <xf numFmtId="0" fontId="39" fillId="2" borderId="49" xfId="0" applyFont="1" applyFill="1" applyBorder="1" applyAlignment="1">
      <alignment horizontal="center" vertical="center"/>
    </xf>
    <xf numFmtId="0" fontId="40" fillId="2" borderId="69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38" fontId="47" fillId="0" borderId="0" xfId="45" applyNumberFormat="1" applyFont="1" applyAlignment="1">
      <alignment horizontal="center" vertical="center"/>
    </xf>
    <xf numFmtId="0" fontId="46" fillId="0" borderId="0" xfId="0" applyFont="1">
      <alignment vertical="center"/>
    </xf>
    <xf numFmtId="0" fontId="39" fillId="3" borderId="0" xfId="0" applyFont="1" applyFill="1" applyAlignment="1">
      <alignment horizontal="center" vertical="center"/>
    </xf>
    <xf numFmtId="0" fontId="39" fillId="0" borderId="0" xfId="0" quotePrefix="1" applyFont="1" applyAlignment="1">
      <alignment horizontal="center" vertical="center"/>
    </xf>
    <xf numFmtId="0" fontId="18" fillId="0" borderId="0" xfId="0" applyFont="1">
      <alignment vertical="center"/>
    </xf>
    <xf numFmtId="0" fontId="48" fillId="0" borderId="0" xfId="0" applyFont="1">
      <alignment vertical="center"/>
    </xf>
    <xf numFmtId="0" fontId="18" fillId="3" borderId="0" xfId="0" applyFont="1" applyFill="1" applyAlignment="1" applyProtection="1">
      <alignment horizontal="center" vertical="center"/>
      <protection locked="0"/>
    </xf>
    <xf numFmtId="0" fontId="0" fillId="0" borderId="3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6" fillId="3" borderId="39" xfId="0" applyFont="1" applyFill="1" applyBorder="1" applyAlignment="1">
      <alignment horizontal="center" vertical="center"/>
    </xf>
    <xf numFmtId="0" fontId="36" fillId="3" borderId="40" xfId="0" applyFont="1" applyFill="1" applyBorder="1" applyAlignment="1">
      <alignment horizontal="center" vertical="center"/>
    </xf>
    <xf numFmtId="0" fontId="36" fillId="3" borderId="44" xfId="0" applyFont="1" applyFill="1" applyBorder="1" applyAlignment="1">
      <alignment horizontal="center" vertical="center"/>
    </xf>
    <xf numFmtId="0" fontId="36" fillId="3" borderId="45" xfId="0" applyFont="1" applyFill="1" applyBorder="1" applyAlignment="1">
      <alignment horizontal="center" vertical="center"/>
    </xf>
    <xf numFmtId="0" fontId="38" fillId="3" borderId="2" xfId="0" applyFont="1" applyFill="1" applyBorder="1" applyAlignment="1" applyProtection="1">
      <alignment horizontal="center" vertical="center"/>
      <protection locked="0"/>
    </xf>
    <xf numFmtId="0" fontId="38" fillId="3" borderId="20" xfId="0" applyFont="1" applyFill="1" applyBorder="1" applyAlignment="1" applyProtection="1">
      <alignment horizontal="center" vertical="center"/>
      <protection locked="0"/>
    </xf>
    <xf numFmtId="0" fontId="26" fillId="35" borderId="85" xfId="0" applyFont="1" applyFill="1" applyBorder="1" applyAlignment="1">
      <alignment horizontal="center" vertical="center"/>
    </xf>
    <xf numFmtId="0" fontId="26" fillId="35" borderId="86" xfId="0" applyFont="1" applyFill="1" applyBorder="1" applyAlignment="1">
      <alignment horizontal="center" vertical="center"/>
    </xf>
    <xf numFmtId="0" fontId="26" fillId="35" borderId="14" xfId="0" applyFont="1" applyFill="1" applyBorder="1" applyAlignment="1">
      <alignment horizontal="center" vertical="center"/>
    </xf>
    <xf numFmtId="0" fontId="26" fillId="35" borderId="11" xfId="0" applyFont="1" applyFill="1" applyBorder="1" applyAlignment="1">
      <alignment horizontal="center" vertical="center"/>
    </xf>
    <xf numFmtId="0" fontId="26" fillId="35" borderId="10" xfId="0" applyFont="1" applyFill="1" applyBorder="1" applyAlignment="1">
      <alignment horizontal="center" vertical="center"/>
    </xf>
    <xf numFmtId="0" fontId="26" fillId="35" borderId="9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7" fillId="2" borderId="69" xfId="0" applyFont="1" applyFill="1" applyBorder="1" applyAlignment="1">
      <alignment horizontal="center" vertical="center"/>
    </xf>
    <xf numFmtId="0" fontId="27" fillId="2" borderId="82" xfId="0" applyFont="1" applyFill="1" applyBorder="1" applyAlignment="1">
      <alignment horizontal="center" vertical="center"/>
    </xf>
    <xf numFmtId="0" fontId="27" fillId="2" borderId="83" xfId="0" applyFont="1" applyFill="1" applyBorder="1" applyAlignment="1">
      <alignment horizontal="center" vertical="center"/>
    </xf>
    <xf numFmtId="0" fontId="27" fillId="2" borderId="84" xfId="0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  <xf numFmtId="0" fontId="34" fillId="2" borderId="17" xfId="0" applyFont="1" applyFill="1" applyBorder="1" applyAlignment="1">
      <alignment horizontal="center" vertical="center"/>
    </xf>
    <xf numFmtId="0" fontId="34" fillId="2" borderId="70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0" fontId="34" fillId="3" borderId="69" xfId="0" applyFont="1" applyFill="1" applyBorder="1" applyAlignment="1">
      <alignment horizontal="center" vertical="center"/>
    </xf>
    <xf numFmtId="0" fontId="38" fillId="3" borderId="81" xfId="0" applyFont="1" applyFill="1" applyBorder="1" applyAlignment="1" applyProtection="1">
      <alignment horizontal="center" vertical="center"/>
      <protection locked="0"/>
    </xf>
    <xf numFmtId="0" fontId="38" fillId="3" borderId="80" xfId="0" applyFont="1" applyFill="1" applyBorder="1" applyAlignment="1" applyProtection="1">
      <alignment horizontal="center" vertical="center"/>
      <protection locked="0"/>
    </xf>
    <xf numFmtId="0" fontId="27" fillId="2" borderId="31" xfId="0" applyFont="1" applyFill="1" applyBorder="1" applyAlignment="1">
      <alignment horizontal="center" vertical="center"/>
    </xf>
    <xf numFmtId="0" fontId="27" fillId="2" borderId="35" xfId="0" applyFont="1" applyFill="1" applyBorder="1" applyAlignment="1">
      <alignment horizontal="center" vertical="center"/>
    </xf>
    <xf numFmtId="0" fontId="27" fillId="2" borderId="32" xfId="0" applyFont="1" applyFill="1" applyBorder="1" applyAlignment="1">
      <alignment horizontal="center" vertical="center"/>
    </xf>
    <xf numFmtId="0" fontId="27" fillId="2" borderId="34" xfId="0" applyFont="1" applyFill="1" applyBorder="1" applyAlignment="1">
      <alignment horizontal="center" vertical="center"/>
    </xf>
    <xf numFmtId="0" fontId="27" fillId="2" borderId="36" xfId="0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/>
    </xf>
    <xf numFmtId="0" fontId="34" fillId="2" borderId="31" xfId="0" applyFont="1" applyFill="1" applyBorder="1" applyAlignment="1">
      <alignment horizontal="center" vertical="center"/>
    </xf>
    <xf numFmtId="0" fontId="34" fillId="2" borderId="35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32" fillId="3" borderId="19" xfId="0" applyFont="1" applyFill="1" applyBorder="1" applyAlignment="1">
      <alignment horizontal="center" vertical="center"/>
    </xf>
    <xf numFmtId="0" fontId="32" fillId="3" borderId="89" xfId="0" applyFont="1" applyFill="1" applyBorder="1" applyAlignment="1">
      <alignment horizontal="center" vertical="center"/>
    </xf>
    <xf numFmtId="0" fontId="32" fillId="3" borderId="90" xfId="0" applyFont="1" applyFill="1" applyBorder="1" applyAlignment="1">
      <alignment horizontal="center" vertical="center"/>
    </xf>
    <xf numFmtId="0" fontId="32" fillId="3" borderId="92" xfId="0" applyFont="1" applyFill="1" applyBorder="1" applyAlignment="1">
      <alignment horizontal="center" vertical="center"/>
    </xf>
    <xf numFmtId="0" fontId="32" fillId="3" borderId="93" xfId="0" applyFont="1" applyFill="1" applyBorder="1" applyAlignment="1">
      <alignment horizontal="center" vertical="center"/>
    </xf>
    <xf numFmtId="0" fontId="32" fillId="3" borderId="52" xfId="0" applyFont="1" applyFill="1" applyBorder="1" applyAlignment="1">
      <alignment horizontal="center" vertical="center"/>
    </xf>
    <xf numFmtId="0" fontId="32" fillId="3" borderId="53" xfId="0" applyFont="1" applyFill="1" applyBorder="1" applyAlignment="1">
      <alignment horizontal="center" vertical="center"/>
    </xf>
    <xf numFmtId="0" fontId="32" fillId="3" borderId="56" xfId="0" applyFont="1" applyFill="1" applyBorder="1" applyAlignment="1">
      <alignment horizontal="center" vertical="center"/>
    </xf>
    <xf numFmtId="0" fontId="32" fillId="3" borderId="57" xfId="0" applyFont="1" applyFill="1" applyBorder="1" applyAlignment="1">
      <alignment horizontal="center" vertical="center"/>
    </xf>
    <xf numFmtId="2" fontId="32" fillId="3" borderId="4" xfId="0" applyNumberFormat="1" applyFont="1" applyFill="1" applyBorder="1" applyAlignment="1">
      <alignment horizontal="center" vertical="center"/>
    </xf>
    <xf numFmtId="2" fontId="32" fillId="3" borderId="2" xfId="0" applyNumberFormat="1" applyFont="1" applyFill="1" applyBorder="1" applyAlignment="1">
      <alignment horizontal="center" vertical="center"/>
    </xf>
  </cellXfs>
  <cellStyles count="55">
    <cellStyle name="20% - 강조색1" xfId="17" builtinId="30" customBuiltin="1"/>
    <cellStyle name="20% - 강조색2" xfId="20" builtinId="34" customBuiltin="1"/>
    <cellStyle name="20% - 강조색3" xfId="23" builtinId="38" customBuiltin="1"/>
    <cellStyle name="20% - 강조색4" xfId="26" builtinId="42" customBuiltin="1"/>
    <cellStyle name="20% - 강조색5" xfId="29" builtinId="46" customBuiltin="1"/>
    <cellStyle name="20% - 강조색6" xfId="32" builtinId="50" customBuiltin="1"/>
    <cellStyle name="40% - 강조색1" xfId="18" builtinId="31" customBuiltin="1"/>
    <cellStyle name="40% - 강조색2" xfId="21" builtinId="35" customBuiltin="1"/>
    <cellStyle name="40% - 강조색3" xfId="24" builtinId="39" customBuiltin="1"/>
    <cellStyle name="40% - 강조색4" xfId="27" builtinId="43" customBuiltin="1"/>
    <cellStyle name="40% - 강조색5" xfId="30" builtinId="47" customBuiltin="1"/>
    <cellStyle name="40% - 강조색6" xfId="33" builtinId="51" customBuiltin="1"/>
    <cellStyle name="60% - 강조색1 2" xfId="37" xr:uid="{00000000-0005-0000-0000-000032000000}"/>
    <cellStyle name="60% - 강조색2 2" xfId="38" xr:uid="{00000000-0005-0000-0000-000033000000}"/>
    <cellStyle name="60% - 강조색3 2" xfId="39" xr:uid="{00000000-0005-0000-0000-000034000000}"/>
    <cellStyle name="60% - 강조색4 2" xfId="40" xr:uid="{00000000-0005-0000-0000-000035000000}"/>
    <cellStyle name="60% - 강조색5 2" xfId="41" xr:uid="{00000000-0005-0000-0000-000036000000}"/>
    <cellStyle name="60% - 강조색6 2" xfId="42" xr:uid="{00000000-0005-0000-0000-000037000000}"/>
    <cellStyle name="강조색1" xfId="16" builtinId="29" customBuiltin="1"/>
    <cellStyle name="강조색2" xfId="19" builtinId="33" customBuiltin="1"/>
    <cellStyle name="강조색3" xfId="22" builtinId="37" customBuiltin="1"/>
    <cellStyle name="강조색4" xfId="25" builtinId="41" customBuiltin="1"/>
    <cellStyle name="강조색5" xfId="28" builtinId="45" customBuiltin="1"/>
    <cellStyle name="강조색6" xfId="31" builtinId="49" customBuiltin="1"/>
    <cellStyle name="경고문" xfId="13" builtinId="11" customBuiltin="1"/>
    <cellStyle name="계산" xfId="10" builtinId="22" customBuiltin="1"/>
    <cellStyle name="나쁨" xfId="7" builtinId="27" customBuiltin="1"/>
    <cellStyle name="메모 2" xfId="44" xr:uid="{00000000-0005-0000-0000-00001B000000}"/>
    <cellStyle name="백분율" xfId="51" builtinId="5"/>
    <cellStyle name="보통 2" xfId="36" xr:uid="{00000000-0005-0000-0000-000039000000}"/>
    <cellStyle name="설명 텍스트" xfId="14" builtinId="53" customBuiltin="1"/>
    <cellStyle name="셀 확인" xfId="12" builtinId="23" customBuiltin="1"/>
    <cellStyle name="쉼표 [0] 2" xfId="52" xr:uid="{6E352231-5B6B-45B8-BB24-AC2C254C787A}"/>
    <cellStyle name="쉼표 [0] 3" xfId="53" xr:uid="{564FAE58-C351-4F1B-AB12-26D0AF87F805}"/>
    <cellStyle name="쉼표 [0] 4" xfId="54" xr:uid="{03F48F6B-40C6-4305-A320-712666716DE3}"/>
    <cellStyle name="연결된 셀" xfId="11" builtinId="24" customBuiltin="1"/>
    <cellStyle name="열어 본 하이퍼링크 2" xfId="47" xr:uid="{00000000-0005-0000-0000-000020000000}"/>
    <cellStyle name="요약" xfId="15" builtinId="25" customBuiltin="1"/>
    <cellStyle name="입력" xfId="8" builtinId="20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제목 5" xfId="35" xr:uid="{00000000-0005-0000-0000-00003B000000}"/>
    <cellStyle name="좋음" xfId="6" builtinId="26" customBuiltin="1"/>
    <cellStyle name="출력" xfId="9" builtinId="21" customBuiltin="1"/>
    <cellStyle name="표준" xfId="0" builtinId="0"/>
    <cellStyle name="표준 2" xfId="34" xr:uid="{00000000-0005-0000-0000-00002B000000}"/>
    <cellStyle name="표준 3" xfId="45" xr:uid="{00000000-0005-0000-0000-00002C000000}"/>
    <cellStyle name="표준 3 2" xfId="49" xr:uid="{00000000-0005-0000-0000-00002D000000}"/>
    <cellStyle name="표준 4" xfId="1" xr:uid="{2FF9B68B-8794-4F1F-9B6D-29886EAF3713}"/>
    <cellStyle name="표준 4 2" xfId="43" xr:uid="{00000000-0005-0000-0000-00002E000000}"/>
    <cellStyle name="표준 4 3" xfId="50" xr:uid="{7DE1655F-D382-4187-A654-AE792D843963}"/>
    <cellStyle name="표준 5" xfId="48" xr:uid="{00000000-0005-0000-0000-00002F000000}"/>
    <cellStyle name="하이퍼링크 2" xfId="46" xr:uid="{00000000-0005-0000-0000-000030000000}"/>
  </cellStyles>
  <dxfs count="5"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0000FF"/>
      <color rgb="FFCCFFCC"/>
      <color rgb="FF00CCFF"/>
      <color rgb="FFFF00FF"/>
      <color rgb="FFFFFF99"/>
      <color rgb="FF99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3C3CE-17EB-47DF-B598-C7487F2B56E7}">
  <sheetPr>
    <pageSetUpPr fitToPage="1"/>
  </sheetPr>
  <dimension ref="B2:K116"/>
  <sheetViews>
    <sheetView workbookViewId="0">
      <selection activeCell="B5" sqref="B5:K93"/>
    </sheetView>
  </sheetViews>
  <sheetFormatPr defaultRowHeight="17"/>
  <sheetData>
    <row r="2" spans="2:11" ht="17.5" thickBot="1"/>
    <row r="3" spans="2:11">
      <c r="B3" s="100" t="s">
        <v>8</v>
      </c>
      <c r="C3" s="101"/>
      <c r="D3" s="101"/>
      <c r="E3" s="102"/>
      <c r="F3" s="5"/>
      <c r="G3" s="191" t="s">
        <v>59</v>
      </c>
      <c r="H3" s="192"/>
      <c r="I3" s="192"/>
      <c r="J3" s="193"/>
    </row>
    <row r="4" spans="2:11">
      <c r="B4" s="3" t="s">
        <v>4</v>
      </c>
      <c r="C4" s="5"/>
      <c r="D4" s="5"/>
      <c r="E4" s="4" t="s">
        <v>3</v>
      </c>
      <c r="F4" s="5"/>
      <c r="G4" s="3" t="s">
        <v>4</v>
      </c>
      <c r="H4" s="5"/>
      <c r="I4" s="5"/>
      <c r="J4" s="4" t="s">
        <v>3</v>
      </c>
    </row>
    <row r="5" spans="2:11">
      <c r="B5" s="114">
        <v>141</v>
      </c>
      <c r="C5" s="54">
        <v>146</v>
      </c>
      <c r="D5" s="54">
        <v>92</v>
      </c>
      <c r="E5" s="54">
        <v>238</v>
      </c>
      <c r="F5" s="54">
        <v>238</v>
      </c>
      <c r="G5" s="114">
        <v>154</v>
      </c>
      <c r="H5" s="54">
        <v>534</v>
      </c>
      <c r="I5" s="54">
        <v>95</v>
      </c>
      <c r="J5" s="54">
        <v>630</v>
      </c>
      <c r="K5" s="54">
        <v>630</v>
      </c>
    </row>
    <row r="6" spans="2:11">
      <c r="B6" s="114">
        <v>139</v>
      </c>
      <c r="C6" s="54">
        <v>229</v>
      </c>
      <c r="D6" s="54">
        <v>157</v>
      </c>
      <c r="E6" s="54">
        <v>386</v>
      </c>
      <c r="F6" s="54">
        <v>624</v>
      </c>
      <c r="G6" s="114">
        <v>153</v>
      </c>
      <c r="H6" s="54">
        <v>3</v>
      </c>
      <c r="I6" s="54">
        <v>0</v>
      </c>
      <c r="J6" s="54">
        <v>3</v>
      </c>
      <c r="K6" s="54">
        <v>633</v>
      </c>
    </row>
    <row r="7" spans="2:11">
      <c r="B7" s="114">
        <v>138</v>
      </c>
      <c r="C7" s="54">
        <v>226</v>
      </c>
      <c r="D7" s="54">
        <v>140</v>
      </c>
      <c r="E7" s="54">
        <v>367</v>
      </c>
      <c r="F7" s="54">
        <v>991</v>
      </c>
      <c r="G7" s="114">
        <v>152</v>
      </c>
      <c r="H7" s="54">
        <v>88</v>
      </c>
      <c r="I7" s="54">
        <v>17</v>
      </c>
      <c r="J7" s="54">
        <v>106</v>
      </c>
      <c r="K7" s="54">
        <v>739</v>
      </c>
    </row>
    <row r="8" spans="2:11">
      <c r="B8" s="114">
        <v>137</v>
      </c>
      <c r="C8" s="54">
        <v>254</v>
      </c>
      <c r="D8" s="54">
        <v>184</v>
      </c>
      <c r="E8" s="54">
        <v>438</v>
      </c>
      <c r="F8" s="54">
        <v>1429</v>
      </c>
      <c r="G8" s="114">
        <v>151</v>
      </c>
      <c r="H8" s="54">
        <v>588</v>
      </c>
      <c r="I8" s="54">
        <v>141</v>
      </c>
      <c r="J8" s="54">
        <v>729</v>
      </c>
      <c r="K8" s="54">
        <v>1468</v>
      </c>
    </row>
    <row r="9" spans="2:11">
      <c r="B9" s="114">
        <v>136</v>
      </c>
      <c r="C9" s="54">
        <v>339</v>
      </c>
      <c r="D9" s="54">
        <v>284</v>
      </c>
      <c r="E9" s="54">
        <v>624</v>
      </c>
      <c r="F9" s="54">
        <v>2053</v>
      </c>
      <c r="G9" s="114">
        <v>150</v>
      </c>
      <c r="H9" s="54">
        <v>23</v>
      </c>
      <c r="I9" s="54">
        <v>5</v>
      </c>
      <c r="J9" s="54">
        <v>28</v>
      </c>
      <c r="K9" s="54">
        <v>1496</v>
      </c>
    </row>
    <row r="10" spans="2:11">
      <c r="B10" s="114">
        <v>135</v>
      </c>
      <c r="C10" s="54">
        <v>536</v>
      </c>
      <c r="D10" s="54">
        <v>506</v>
      </c>
      <c r="E10" s="54">
        <v>1045</v>
      </c>
      <c r="F10" s="54">
        <v>3098</v>
      </c>
      <c r="G10" s="114">
        <v>149</v>
      </c>
      <c r="H10" s="54">
        <v>43</v>
      </c>
      <c r="I10" s="54">
        <v>13</v>
      </c>
      <c r="J10" s="54">
        <v>56</v>
      </c>
      <c r="K10" s="54">
        <v>1552</v>
      </c>
    </row>
    <row r="11" spans="2:11">
      <c r="B11" s="114">
        <v>134</v>
      </c>
      <c r="C11" s="54">
        <v>381</v>
      </c>
      <c r="D11" s="54">
        <v>411</v>
      </c>
      <c r="E11" s="54">
        <v>792</v>
      </c>
      <c r="F11" s="54">
        <v>3890</v>
      </c>
      <c r="G11" s="114">
        <v>148</v>
      </c>
      <c r="H11" s="54">
        <v>145</v>
      </c>
      <c r="I11" s="54">
        <v>28</v>
      </c>
      <c r="J11" s="54">
        <v>173</v>
      </c>
      <c r="K11" s="54">
        <v>1725</v>
      </c>
    </row>
    <row r="12" spans="2:11">
      <c r="B12" s="114">
        <v>133</v>
      </c>
      <c r="C12" s="54">
        <v>575</v>
      </c>
      <c r="D12" s="54">
        <v>512</v>
      </c>
      <c r="E12" s="54">
        <v>1089</v>
      </c>
      <c r="F12" s="54">
        <v>4979</v>
      </c>
      <c r="G12" s="114">
        <v>147</v>
      </c>
      <c r="H12" s="54">
        <v>715</v>
      </c>
      <c r="I12" s="54">
        <v>210</v>
      </c>
      <c r="J12" s="54">
        <v>926</v>
      </c>
      <c r="K12" s="54">
        <v>2651</v>
      </c>
    </row>
    <row r="13" spans="2:11">
      <c r="B13" s="114">
        <v>132</v>
      </c>
      <c r="C13" s="54">
        <v>657</v>
      </c>
      <c r="D13" s="54">
        <v>671</v>
      </c>
      <c r="E13" s="54">
        <v>1328</v>
      </c>
      <c r="F13" s="54">
        <v>6307</v>
      </c>
      <c r="G13" s="114">
        <v>146</v>
      </c>
      <c r="H13" s="54">
        <v>69</v>
      </c>
      <c r="I13" s="54">
        <v>19</v>
      </c>
      <c r="J13" s="54">
        <v>88</v>
      </c>
      <c r="K13" s="54">
        <v>2739</v>
      </c>
    </row>
    <row r="14" spans="2:11">
      <c r="B14" s="114">
        <v>131</v>
      </c>
      <c r="C14" s="54">
        <v>714</v>
      </c>
      <c r="D14" s="54">
        <v>696</v>
      </c>
      <c r="E14" s="54">
        <v>1412</v>
      </c>
      <c r="F14" s="54">
        <v>7719</v>
      </c>
      <c r="G14" s="114">
        <v>145</v>
      </c>
      <c r="H14" s="54">
        <v>220</v>
      </c>
      <c r="I14" s="54">
        <v>64</v>
      </c>
      <c r="J14" s="54">
        <v>285</v>
      </c>
      <c r="K14" s="54">
        <v>3024</v>
      </c>
    </row>
    <row r="15" spans="2:11">
      <c r="B15" s="114">
        <v>130</v>
      </c>
      <c r="C15" s="54">
        <v>1008</v>
      </c>
      <c r="D15" s="54">
        <v>1123</v>
      </c>
      <c r="E15" s="54">
        <v>2133</v>
      </c>
      <c r="F15" s="54">
        <v>9852</v>
      </c>
      <c r="G15" s="114">
        <v>144</v>
      </c>
      <c r="H15" s="54">
        <v>905</v>
      </c>
      <c r="I15" s="54">
        <v>324</v>
      </c>
      <c r="J15" s="54">
        <v>1231</v>
      </c>
      <c r="K15" s="54">
        <v>4255</v>
      </c>
    </row>
    <row r="16" spans="2:11">
      <c r="B16" s="114">
        <v>129</v>
      </c>
      <c r="C16" s="54">
        <v>986</v>
      </c>
      <c r="D16" s="54">
        <v>1094</v>
      </c>
      <c r="E16" s="54">
        <v>2083</v>
      </c>
      <c r="F16" s="54">
        <v>11935</v>
      </c>
      <c r="G16" s="114">
        <v>143</v>
      </c>
      <c r="H16" s="54">
        <v>84</v>
      </c>
      <c r="I16" s="54">
        <v>44</v>
      </c>
      <c r="J16" s="54">
        <v>129</v>
      </c>
      <c r="K16" s="54">
        <v>4384</v>
      </c>
    </row>
    <row r="17" spans="2:11">
      <c r="B17" s="114">
        <v>128</v>
      </c>
      <c r="C17" s="54">
        <v>1066</v>
      </c>
      <c r="D17" s="54">
        <v>1244</v>
      </c>
      <c r="E17" s="54">
        <v>2310</v>
      </c>
      <c r="F17" s="54">
        <v>14245</v>
      </c>
      <c r="G17" s="114">
        <v>142</v>
      </c>
      <c r="H17" s="54">
        <v>116</v>
      </c>
      <c r="I17" s="54">
        <v>26</v>
      </c>
      <c r="J17" s="54">
        <v>142</v>
      </c>
      <c r="K17" s="54">
        <v>4526</v>
      </c>
    </row>
    <row r="18" spans="2:11">
      <c r="B18" s="114">
        <v>127</v>
      </c>
      <c r="C18" s="54">
        <v>1407</v>
      </c>
      <c r="D18" s="54">
        <v>1616</v>
      </c>
      <c r="E18" s="54">
        <v>3027</v>
      </c>
      <c r="F18" s="54">
        <v>17272</v>
      </c>
      <c r="G18" s="114">
        <v>141</v>
      </c>
      <c r="H18" s="54">
        <v>367</v>
      </c>
      <c r="I18" s="54">
        <v>103</v>
      </c>
      <c r="J18" s="54">
        <v>471</v>
      </c>
      <c r="K18" s="54">
        <v>4997</v>
      </c>
    </row>
    <row r="19" spans="2:11">
      <c r="B19" s="114">
        <v>126</v>
      </c>
      <c r="C19" s="54">
        <v>1501</v>
      </c>
      <c r="D19" s="54">
        <v>1762</v>
      </c>
      <c r="E19" s="54">
        <v>3268</v>
      </c>
      <c r="F19" s="54">
        <v>20540</v>
      </c>
      <c r="G19" s="114">
        <v>140</v>
      </c>
      <c r="H19" s="54">
        <v>1242</v>
      </c>
      <c r="I19" s="54">
        <v>558</v>
      </c>
      <c r="J19" s="54">
        <v>1800</v>
      </c>
      <c r="K19" s="54">
        <v>6797</v>
      </c>
    </row>
    <row r="20" spans="2:11">
      <c r="B20" s="114">
        <v>125</v>
      </c>
      <c r="C20" s="54">
        <v>1438</v>
      </c>
      <c r="D20" s="54">
        <v>1791</v>
      </c>
      <c r="E20" s="54">
        <v>3231</v>
      </c>
      <c r="F20" s="54">
        <v>23771</v>
      </c>
      <c r="G20" s="114">
        <v>139</v>
      </c>
      <c r="H20" s="54">
        <v>216</v>
      </c>
      <c r="I20" s="54">
        <v>93</v>
      </c>
      <c r="J20" s="54">
        <v>309</v>
      </c>
      <c r="K20" s="54">
        <v>7106</v>
      </c>
    </row>
    <row r="21" spans="2:11">
      <c r="B21" s="114">
        <v>124</v>
      </c>
      <c r="C21" s="54">
        <v>1786</v>
      </c>
      <c r="D21" s="54">
        <v>2079</v>
      </c>
      <c r="E21" s="54">
        <v>3866</v>
      </c>
      <c r="F21" s="54">
        <v>27637</v>
      </c>
      <c r="G21" s="114">
        <v>138</v>
      </c>
      <c r="H21" s="54">
        <v>561</v>
      </c>
      <c r="I21" s="54">
        <v>252</v>
      </c>
      <c r="J21" s="54">
        <v>815</v>
      </c>
      <c r="K21" s="54">
        <v>7921</v>
      </c>
    </row>
    <row r="22" spans="2:11">
      <c r="B22" s="114">
        <v>123</v>
      </c>
      <c r="C22" s="54">
        <v>1795</v>
      </c>
      <c r="D22" s="54">
        <v>2127</v>
      </c>
      <c r="E22" s="54">
        <v>3925</v>
      </c>
      <c r="F22" s="54">
        <v>31562</v>
      </c>
      <c r="G22" s="114">
        <v>137</v>
      </c>
      <c r="H22" s="54">
        <v>1419</v>
      </c>
      <c r="I22" s="54">
        <v>710</v>
      </c>
      <c r="J22" s="54">
        <v>2131</v>
      </c>
      <c r="K22" s="54">
        <v>10052</v>
      </c>
    </row>
    <row r="23" spans="2:11">
      <c r="B23" s="114">
        <v>122</v>
      </c>
      <c r="C23" s="54">
        <v>1696</v>
      </c>
      <c r="D23" s="54">
        <v>2156</v>
      </c>
      <c r="E23" s="54">
        <v>3857</v>
      </c>
      <c r="F23" s="54">
        <v>35419</v>
      </c>
      <c r="G23" s="114">
        <v>136</v>
      </c>
      <c r="H23" s="54">
        <v>233</v>
      </c>
      <c r="I23" s="54">
        <v>181</v>
      </c>
      <c r="J23" s="54">
        <v>414</v>
      </c>
      <c r="K23" s="54">
        <v>10466</v>
      </c>
    </row>
    <row r="24" spans="2:11">
      <c r="B24" s="114">
        <v>121</v>
      </c>
      <c r="C24" s="54">
        <v>1992</v>
      </c>
      <c r="D24" s="54">
        <v>2637</v>
      </c>
      <c r="E24" s="54">
        <v>4634</v>
      </c>
      <c r="F24" s="54">
        <v>40053</v>
      </c>
      <c r="G24" s="114">
        <v>135</v>
      </c>
      <c r="H24" s="54">
        <v>288</v>
      </c>
      <c r="I24" s="54">
        <v>98</v>
      </c>
      <c r="J24" s="54">
        <v>387</v>
      </c>
      <c r="K24" s="54">
        <v>10853</v>
      </c>
    </row>
    <row r="25" spans="2:11">
      <c r="B25" s="114">
        <v>120</v>
      </c>
      <c r="C25" s="54">
        <v>2378</v>
      </c>
      <c r="D25" s="54">
        <v>3124</v>
      </c>
      <c r="E25" s="54">
        <v>5509</v>
      </c>
      <c r="F25" s="54">
        <v>45562</v>
      </c>
      <c r="G25" s="114">
        <v>134</v>
      </c>
      <c r="H25" s="54">
        <v>939</v>
      </c>
      <c r="I25" s="54">
        <v>442</v>
      </c>
      <c r="J25" s="54">
        <v>1381</v>
      </c>
      <c r="K25" s="54">
        <v>12234</v>
      </c>
    </row>
    <row r="26" spans="2:11">
      <c r="B26" s="114">
        <v>119</v>
      </c>
      <c r="C26" s="54">
        <v>2035</v>
      </c>
      <c r="D26" s="54">
        <v>2516</v>
      </c>
      <c r="E26" s="54">
        <v>4553</v>
      </c>
      <c r="F26" s="54">
        <v>50115</v>
      </c>
      <c r="G26" s="114">
        <v>133</v>
      </c>
      <c r="H26" s="54">
        <v>1960</v>
      </c>
      <c r="I26" s="54">
        <v>1111</v>
      </c>
      <c r="J26" s="54">
        <v>3073</v>
      </c>
      <c r="K26" s="54">
        <v>15307</v>
      </c>
    </row>
    <row r="27" spans="2:11">
      <c r="B27" s="114">
        <v>118</v>
      </c>
      <c r="C27" s="54">
        <v>2213</v>
      </c>
      <c r="D27" s="54">
        <v>2888</v>
      </c>
      <c r="E27" s="54">
        <v>5108</v>
      </c>
      <c r="F27" s="54">
        <v>55223</v>
      </c>
      <c r="G27" s="114">
        <v>132</v>
      </c>
      <c r="H27" s="54">
        <v>604</v>
      </c>
      <c r="I27" s="54">
        <v>374</v>
      </c>
      <c r="J27" s="54">
        <v>979</v>
      </c>
      <c r="K27" s="54">
        <v>16286</v>
      </c>
    </row>
    <row r="28" spans="2:11">
      <c r="B28" s="114">
        <v>117</v>
      </c>
      <c r="C28" s="54">
        <v>2286</v>
      </c>
      <c r="D28" s="54">
        <v>3012</v>
      </c>
      <c r="E28" s="54">
        <v>5300</v>
      </c>
      <c r="F28" s="54">
        <v>60523</v>
      </c>
      <c r="G28" s="114">
        <v>131</v>
      </c>
      <c r="H28" s="54">
        <v>1311</v>
      </c>
      <c r="I28" s="54">
        <v>751</v>
      </c>
      <c r="J28" s="54">
        <v>2064</v>
      </c>
      <c r="K28" s="54">
        <v>18350</v>
      </c>
    </row>
    <row r="29" spans="2:11">
      <c r="B29" s="114">
        <v>116</v>
      </c>
      <c r="C29" s="54">
        <v>2242</v>
      </c>
      <c r="D29" s="54">
        <v>2965</v>
      </c>
      <c r="E29" s="54">
        <v>5212</v>
      </c>
      <c r="F29" s="54">
        <v>65735</v>
      </c>
      <c r="G29" s="114">
        <v>130</v>
      </c>
      <c r="H29" s="54">
        <v>1839</v>
      </c>
      <c r="I29" s="54">
        <v>1156</v>
      </c>
      <c r="J29" s="54">
        <v>2997</v>
      </c>
      <c r="K29" s="54">
        <v>21347</v>
      </c>
    </row>
    <row r="30" spans="2:11">
      <c r="B30" s="114">
        <v>115</v>
      </c>
      <c r="C30" s="54">
        <v>2849</v>
      </c>
      <c r="D30" s="54">
        <v>3658</v>
      </c>
      <c r="E30" s="54">
        <v>6510</v>
      </c>
      <c r="F30" s="54">
        <v>72245</v>
      </c>
      <c r="G30" s="114">
        <v>129</v>
      </c>
      <c r="H30" s="54">
        <v>520</v>
      </c>
      <c r="I30" s="54">
        <v>438</v>
      </c>
      <c r="J30" s="54">
        <v>958</v>
      </c>
      <c r="K30" s="54">
        <v>22305</v>
      </c>
    </row>
    <row r="31" spans="2:11">
      <c r="B31" s="114">
        <v>114</v>
      </c>
      <c r="C31" s="54">
        <v>2428</v>
      </c>
      <c r="D31" s="54">
        <v>3007</v>
      </c>
      <c r="E31" s="54">
        <v>5442</v>
      </c>
      <c r="F31" s="54">
        <v>77687</v>
      </c>
      <c r="G31" s="114">
        <v>128</v>
      </c>
      <c r="H31" s="54">
        <v>857</v>
      </c>
      <c r="I31" s="54">
        <v>460</v>
      </c>
      <c r="J31" s="54">
        <v>1319</v>
      </c>
      <c r="K31" s="54">
        <v>23624</v>
      </c>
    </row>
    <row r="32" spans="2:11">
      <c r="B32" s="114">
        <v>113</v>
      </c>
      <c r="C32" s="54">
        <v>2351</v>
      </c>
      <c r="D32" s="54">
        <v>2967</v>
      </c>
      <c r="E32" s="54">
        <v>5325</v>
      </c>
      <c r="F32" s="54">
        <v>83012</v>
      </c>
      <c r="G32" s="114">
        <v>127</v>
      </c>
      <c r="H32" s="54">
        <v>1839</v>
      </c>
      <c r="I32" s="54">
        <v>1181</v>
      </c>
      <c r="J32" s="54">
        <v>3022</v>
      </c>
      <c r="K32" s="54">
        <v>26646</v>
      </c>
    </row>
    <row r="33" spans="2:11">
      <c r="B33" s="114">
        <v>112</v>
      </c>
      <c r="C33" s="54">
        <v>2279</v>
      </c>
      <c r="D33" s="54">
        <v>2977</v>
      </c>
      <c r="E33" s="54">
        <v>5260</v>
      </c>
      <c r="F33" s="54">
        <v>88272</v>
      </c>
      <c r="G33" s="114">
        <v>126</v>
      </c>
      <c r="H33" s="54">
        <v>2187</v>
      </c>
      <c r="I33" s="54">
        <v>1771</v>
      </c>
      <c r="J33" s="54">
        <v>3961</v>
      </c>
      <c r="K33" s="54">
        <v>30607</v>
      </c>
    </row>
    <row r="34" spans="2:11">
      <c r="B34" s="114">
        <v>111</v>
      </c>
      <c r="C34" s="54">
        <v>2295</v>
      </c>
      <c r="D34" s="54">
        <v>3007</v>
      </c>
      <c r="E34" s="54">
        <v>5304</v>
      </c>
      <c r="F34" s="54">
        <v>93576</v>
      </c>
      <c r="G34" s="114">
        <v>125</v>
      </c>
      <c r="H34" s="54">
        <v>1482</v>
      </c>
      <c r="I34" s="54">
        <v>914</v>
      </c>
      <c r="J34" s="54">
        <v>2397</v>
      </c>
      <c r="K34" s="54">
        <v>33004</v>
      </c>
    </row>
    <row r="35" spans="2:11">
      <c r="B35" s="114">
        <v>110</v>
      </c>
      <c r="C35" s="54">
        <v>2552</v>
      </c>
      <c r="D35" s="54">
        <v>3053</v>
      </c>
      <c r="E35" s="54">
        <v>5611</v>
      </c>
      <c r="F35" s="54">
        <v>99187</v>
      </c>
      <c r="G35" s="114">
        <v>124</v>
      </c>
      <c r="H35" s="54">
        <v>1992</v>
      </c>
      <c r="I35" s="54">
        <v>1606</v>
      </c>
      <c r="J35" s="54">
        <v>3600</v>
      </c>
      <c r="K35" s="54">
        <v>36604</v>
      </c>
    </row>
    <row r="36" spans="2:11">
      <c r="B36" s="114">
        <v>109</v>
      </c>
      <c r="C36" s="54">
        <v>2720</v>
      </c>
      <c r="D36" s="54">
        <v>3315</v>
      </c>
      <c r="E36" s="54">
        <v>6042</v>
      </c>
      <c r="F36" s="54">
        <v>105229</v>
      </c>
      <c r="G36" s="114">
        <v>123</v>
      </c>
      <c r="H36" s="54">
        <v>1719</v>
      </c>
      <c r="I36" s="54">
        <v>1649</v>
      </c>
      <c r="J36" s="54">
        <v>3371</v>
      </c>
      <c r="K36" s="54">
        <v>39975</v>
      </c>
    </row>
    <row r="37" spans="2:11">
      <c r="B37" s="114">
        <v>108</v>
      </c>
      <c r="C37" s="54">
        <v>2302</v>
      </c>
      <c r="D37" s="54">
        <v>2787</v>
      </c>
      <c r="E37" s="54">
        <v>5090</v>
      </c>
      <c r="F37" s="54">
        <v>110319</v>
      </c>
      <c r="G37" s="114">
        <v>122</v>
      </c>
      <c r="H37" s="54">
        <v>1001</v>
      </c>
      <c r="I37" s="54">
        <v>821</v>
      </c>
      <c r="J37" s="54">
        <v>1825</v>
      </c>
      <c r="K37" s="54">
        <v>41800</v>
      </c>
    </row>
    <row r="38" spans="2:11">
      <c r="B38" s="114">
        <v>107</v>
      </c>
      <c r="C38" s="54">
        <v>2147</v>
      </c>
      <c r="D38" s="54">
        <v>2613</v>
      </c>
      <c r="E38" s="54">
        <v>4762</v>
      </c>
      <c r="F38" s="54">
        <v>115081</v>
      </c>
      <c r="G38" s="114">
        <v>121</v>
      </c>
      <c r="H38" s="54">
        <v>1826</v>
      </c>
      <c r="I38" s="54">
        <v>1458</v>
      </c>
      <c r="J38" s="54">
        <v>3286</v>
      </c>
      <c r="K38" s="54">
        <v>45086</v>
      </c>
    </row>
    <row r="39" spans="2:11">
      <c r="B39" s="114">
        <v>106</v>
      </c>
      <c r="C39" s="54">
        <v>2287</v>
      </c>
      <c r="D39" s="54">
        <v>2614</v>
      </c>
      <c r="E39" s="54">
        <v>4907</v>
      </c>
      <c r="F39" s="54">
        <v>119988</v>
      </c>
      <c r="G39" s="114">
        <v>120</v>
      </c>
      <c r="H39" s="54">
        <v>2337</v>
      </c>
      <c r="I39" s="54">
        <v>2126</v>
      </c>
      <c r="J39" s="54">
        <v>4469</v>
      </c>
      <c r="K39" s="54">
        <v>49555</v>
      </c>
    </row>
    <row r="40" spans="2:11">
      <c r="B40" s="114">
        <v>105</v>
      </c>
      <c r="C40" s="54">
        <v>2499</v>
      </c>
      <c r="D40" s="54">
        <v>2919</v>
      </c>
      <c r="E40" s="54">
        <v>5427</v>
      </c>
      <c r="F40" s="54">
        <v>125415</v>
      </c>
      <c r="G40" s="114">
        <v>119</v>
      </c>
      <c r="H40" s="54">
        <v>2087</v>
      </c>
      <c r="I40" s="54">
        <v>1859</v>
      </c>
      <c r="J40" s="54">
        <v>3946</v>
      </c>
      <c r="K40" s="54">
        <v>53501</v>
      </c>
    </row>
    <row r="41" spans="2:11">
      <c r="B41" s="114">
        <v>104</v>
      </c>
      <c r="C41" s="54">
        <v>2045</v>
      </c>
      <c r="D41" s="54">
        <v>2274</v>
      </c>
      <c r="E41" s="54">
        <v>4323</v>
      </c>
      <c r="F41" s="54">
        <v>129738</v>
      </c>
      <c r="G41" s="114">
        <v>118</v>
      </c>
      <c r="H41" s="54">
        <v>2670</v>
      </c>
      <c r="I41" s="54">
        <v>2136</v>
      </c>
      <c r="J41" s="54">
        <v>4813</v>
      </c>
      <c r="K41" s="54">
        <v>58314</v>
      </c>
    </row>
    <row r="42" spans="2:11">
      <c r="B42" s="114">
        <v>103</v>
      </c>
      <c r="C42" s="54">
        <v>2137</v>
      </c>
      <c r="D42" s="54">
        <v>2455</v>
      </c>
      <c r="E42" s="54">
        <v>4597</v>
      </c>
      <c r="F42" s="54">
        <v>134335</v>
      </c>
      <c r="G42" s="114">
        <v>117</v>
      </c>
      <c r="H42" s="54">
        <v>1851</v>
      </c>
      <c r="I42" s="54">
        <v>1820</v>
      </c>
      <c r="J42" s="54">
        <v>3673</v>
      </c>
      <c r="K42" s="54">
        <v>61987</v>
      </c>
    </row>
    <row r="43" spans="2:11">
      <c r="B43" s="114">
        <v>102</v>
      </c>
      <c r="C43" s="54">
        <v>1889</v>
      </c>
      <c r="D43" s="54">
        <v>2097</v>
      </c>
      <c r="E43" s="54">
        <v>3993</v>
      </c>
      <c r="F43" s="54">
        <v>138328</v>
      </c>
      <c r="G43" s="114">
        <v>116</v>
      </c>
      <c r="H43" s="54">
        <v>1705</v>
      </c>
      <c r="I43" s="54">
        <v>1796</v>
      </c>
      <c r="J43" s="54">
        <v>3505</v>
      </c>
      <c r="K43" s="54">
        <v>65492</v>
      </c>
    </row>
    <row r="44" spans="2:11">
      <c r="B44" s="114">
        <v>101</v>
      </c>
      <c r="C44" s="54">
        <v>1839</v>
      </c>
      <c r="D44" s="54">
        <v>2064</v>
      </c>
      <c r="E44" s="54">
        <v>3904</v>
      </c>
      <c r="F44" s="54">
        <v>142232</v>
      </c>
      <c r="G44" s="114">
        <v>115</v>
      </c>
      <c r="H44" s="54">
        <v>1891</v>
      </c>
      <c r="I44" s="54">
        <v>1637</v>
      </c>
      <c r="J44" s="54">
        <v>3533</v>
      </c>
      <c r="K44" s="54">
        <v>69025</v>
      </c>
    </row>
    <row r="45" spans="2:11">
      <c r="B45" s="114">
        <v>100</v>
      </c>
      <c r="C45" s="54">
        <v>2067</v>
      </c>
      <c r="D45" s="54">
        <v>2181</v>
      </c>
      <c r="E45" s="54">
        <v>4250</v>
      </c>
      <c r="F45" s="54">
        <v>146482</v>
      </c>
      <c r="G45" s="114">
        <v>114</v>
      </c>
      <c r="H45" s="54">
        <v>2584</v>
      </c>
      <c r="I45" s="54">
        <v>2657</v>
      </c>
      <c r="J45" s="54">
        <v>5247</v>
      </c>
      <c r="K45" s="54">
        <v>74272</v>
      </c>
    </row>
    <row r="46" spans="2:11">
      <c r="B46" s="114">
        <v>99</v>
      </c>
      <c r="C46" s="54">
        <v>1854</v>
      </c>
      <c r="D46" s="54">
        <v>2013</v>
      </c>
      <c r="E46" s="54">
        <v>3871</v>
      </c>
      <c r="F46" s="54">
        <v>150353</v>
      </c>
      <c r="G46" s="114">
        <v>113</v>
      </c>
      <c r="H46" s="54">
        <v>1617</v>
      </c>
      <c r="I46" s="54">
        <v>1804</v>
      </c>
      <c r="J46" s="54">
        <v>3425</v>
      </c>
      <c r="K46" s="54">
        <v>77697</v>
      </c>
    </row>
    <row r="47" spans="2:11">
      <c r="B47" s="114">
        <v>98</v>
      </c>
      <c r="C47" s="54">
        <v>1819</v>
      </c>
      <c r="D47" s="54">
        <v>1871</v>
      </c>
      <c r="E47" s="54">
        <v>3694</v>
      </c>
      <c r="F47" s="54">
        <v>154047</v>
      </c>
      <c r="G47" s="114">
        <v>112</v>
      </c>
      <c r="H47" s="54">
        <v>2960</v>
      </c>
      <c r="I47" s="54">
        <v>2656</v>
      </c>
      <c r="J47" s="54">
        <v>5621</v>
      </c>
      <c r="K47" s="54">
        <v>83318</v>
      </c>
    </row>
    <row r="48" spans="2:11">
      <c r="B48" s="114">
        <v>97</v>
      </c>
      <c r="C48" s="54">
        <v>1658</v>
      </c>
      <c r="D48" s="54">
        <v>1662</v>
      </c>
      <c r="E48" s="54">
        <v>3321</v>
      </c>
      <c r="F48" s="54">
        <v>157368</v>
      </c>
      <c r="G48" s="114">
        <v>111</v>
      </c>
      <c r="H48" s="54">
        <v>2271</v>
      </c>
      <c r="I48" s="54">
        <v>2246</v>
      </c>
      <c r="J48" s="54">
        <v>4524</v>
      </c>
      <c r="K48" s="54">
        <v>87842</v>
      </c>
    </row>
    <row r="49" spans="2:11">
      <c r="B49" s="114">
        <v>96</v>
      </c>
      <c r="C49" s="54">
        <v>1588</v>
      </c>
      <c r="D49" s="54">
        <v>1589</v>
      </c>
      <c r="E49" s="54">
        <v>3180</v>
      </c>
      <c r="F49" s="54">
        <v>160548</v>
      </c>
      <c r="G49" s="114">
        <v>110</v>
      </c>
      <c r="H49" s="54">
        <v>1619</v>
      </c>
      <c r="I49" s="54">
        <v>1884</v>
      </c>
      <c r="J49" s="54">
        <v>3507</v>
      </c>
      <c r="K49" s="54">
        <v>91349</v>
      </c>
    </row>
    <row r="50" spans="2:11">
      <c r="B50" s="114">
        <v>95</v>
      </c>
      <c r="C50" s="54">
        <v>1647</v>
      </c>
      <c r="D50" s="54">
        <v>1603</v>
      </c>
      <c r="E50" s="54">
        <v>3252</v>
      </c>
      <c r="F50" s="54">
        <v>163800</v>
      </c>
      <c r="G50" s="114">
        <v>109</v>
      </c>
      <c r="H50" s="54">
        <v>2041</v>
      </c>
      <c r="I50" s="54">
        <v>1975</v>
      </c>
      <c r="J50" s="54">
        <v>4021</v>
      </c>
      <c r="K50" s="54">
        <v>95370</v>
      </c>
    </row>
    <row r="51" spans="2:11">
      <c r="B51" s="114">
        <v>94</v>
      </c>
      <c r="C51" s="54">
        <v>1780</v>
      </c>
      <c r="D51" s="54">
        <v>1713</v>
      </c>
      <c r="E51" s="54">
        <v>3493</v>
      </c>
      <c r="F51" s="54">
        <v>167293</v>
      </c>
      <c r="G51" s="114">
        <v>108</v>
      </c>
      <c r="H51" s="54">
        <v>2089</v>
      </c>
      <c r="I51" s="54">
        <v>2140</v>
      </c>
      <c r="J51" s="54">
        <v>4234</v>
      </c>
      <c r="K51" s="54">
        <v>99604</v>
      </c>
    </row>
    <row r="52" spans="2:11">
      <c r="B52" s="114">
        <v>93</v>
      </c>
      <c r="C52" s="54">
        <v>1435</v>
      </c>
      <c r="D52" s="54">
        <v>1460</v>
      </c>
      <c r="E52" s="54">
        <v>2897</v>
      </c>
      <c r="F52" s="54">
        <v>170190</v>
      </c>
      <c r="G52" s="114">
        <v>107</v>
      </c>
      <c r="H52" s="54">
        <v>1661</v>
      </c>
      <c r="I52" s="54">
        <v>1839</v>
      </c>
      <c r="J52" s="54">
        <v>3505</v>
      </c>
      <c r="K52" s="54">
        <v>103109</v>
      </c>
    </row>
    <row r="53" spans="2:11">
      <c r="B53" s="114">
        <v>92</v>
      </c>
      <c r="C53" s="54">
        <v>1378</v>
      </c>
      <c r="D53" s="54">
        <v>1271</v>
      </c>
      <c r="E53" s="54">
        <v>2653</v>
      </c>
      <c r="F53" s="54">
        <v>172843</v>
      </c>
      <c r="G53" s="114">
        <v>106</v>
      </c>
      <c r="H53" s="54">
        <v>1361</v>
      </c>
      <c r="I53" s="54">
        <v>1615</v>
      </c>
      <c r="J53" s="54">
        <v>2980</v>
      </c>
      <c r="K53" s="54">
        <v>106089</v>
      </c>
    </row>
    <row r="54" spans="2:11">
      <c r="B54" s="114">
        <v>91</v>
      </c>
      <c r="C54" s="54">
        <v>1397</v>
      </c>
      <c r="D54" s="54">
        <v>1266</v>
      </c>
      <c r="E54" s="54">
        <v>2666</v>
      </c>
      <c r="F54" s="54">
        <v>175509</v>
      </c>
      <c r="G54" s="114">
        <v>105</v>
      </c>
      <c r="H54" s="54">
        <v>2508</v>
      </c>
      <c r="I54" s="54">
        <v>2587</v>
      </c>
      <c r="J54" s="54">
        <v>5101</v>
      </c>
      <c r="K54" s="54">
        <v>111190</v>
      </c>
    </row>
    <row r="55" spans="2:11">
      <c r="B55" s="114">
        <v>90</v>
      </c>
      <c r="C55" s="54">
        <v>1436</v>
      </c>
      <c r="D55" s="54">
        <v>1320</v>
      </c>
      <c r="E55" s="54">
        <v>2760</v>
      </c>
      <c r="F55" s="54">
        <v>178269</v>
      </c>
      <c r="G55" s="114">
        <v>104</v>
      </c>
      <c r="H55" s="54">
        <v>1546</v>
      </c>
      <c r="I55" s="54">
        <v>1700</v>
      </c>
      <c r="J55" s="54">
        <v>3253</v>
      </c>
      <c r="K55" s="54">
        <v>114443</v>
      </c>
    </row>
    <row r="56" spans="2:11">
      <c r="B56" s="114">
        <v>89</v>
      </c>
      <c r="C56" s="54">
        <v>1305</v>
      </c>
      <c r="D56" s="54">
        <v>1247</v>
      </c>
      <c r="E56" s="54">
        <v>2554</v>
      </c>
      <c r="F56" s="54">
        <v>180823</v>
      </c>
      <c r="G56" s="114">
        <v>103</v>
      </c>
      <c r="H56" s="54">
        <v>1476</v>
      </c>
      <c r="I56" s="54">
        <v>1623</v>
      </c>
      <c r="J56" s="54">
        <v>3102</v>
      </c>
      <c r="K56" s="54">
        <v>117545</v>
      </c>
    </row>
    <row r="57" spans="2:11">
      <c r="B57" s="114">
        <v>88</v>
      </c>
      <c r="C57" s="54">
        <v>1348</v>
      </c>
      <c r="D57" s="54">
        <v>1221</v>
      </c>
      <c r="E57" s="54">
        <v>2571</v>
      </c>
      <c r="F57" s="54">
        <v>183394</v>
      </c>
      <c r="G57" s="114">
        <v>102</v>
      </c>
      <c r="H57" s="54">
        <v>1450</v>
      </c>
      <c r="I57" s="54">
        <v>1700</v>
      </c>
      <c r="J57" s="54">
        <v>3152</v>
      </c>
      <c r="K57" s="54">
        <v>120697</v>
      </c>
    </row>
    <row r="58" spans="2:11">
      <c r="B58" s="114">
        <v>87</v>
      </c>
      <c r="C58" s="54">
        <v>1219</v>
      </c>
      <c r="D58" s="54">
        <v>1069</v>
      </c>
      <c r="E58" s="54">
        <v>2290</v>
      </c>
      <c r="F58" s="54">
        <v>185684</v>
      </c>
      <c r="G58" s="114">
        <v>101</v>
      </c>
      <c r="H58" s="54">
        <v>1120</v>
      </c>
      <c r="I58" s="54">
        <v>1393</v>
      </c>
      <c r="J58" s="54">
        <v>2514</v>
      </c>
      <c r="K58" s="54">
        <v>123211</v>
      </c>
    </row>
    <row r="59" spans="2:11">
      <c r="B59" s="114">
        <v>86</v>
      </c>
      <c r="C59" s="54">
        <v>1210</v>
      </c>
      <c r="D59" s="54">
        <v>1035</v>
      </c>
      <c r="E59" s="54">
        <v>2245</v>
      </c>
      <c r="F59" s="54">
        <v>187929</v>
      </c>
      <c r="G59" s="114">
        <v>100</v>
      </c>
      <c r="H59" s="54">
        <v>1206</v>
      </c>
      <c r="I59" s="54">
        <v>1447</v>
      </c>
      <c r="J59" s="54">
        <v>2655</v>
      </c>
      <c r="K59" s="54">
        <v>125866</v>
      </c>
    </row>
    <row r="60" spans="2:11">
      <c r="B60" s="114">
        <v>85</v>
      </c>
      <c r="C60" s="54">
        <v>1241</v>
      </c>
      <c r="D60" s="54">
        <v>1131</v>
      </c>
      <c r="E60" s="54">
        <v>2376</v>
      </c>
      <c r="F60" s="54">
        <v>190305</v>
      </c>
      <c r="G60" s="114">
        <v>99</v>
      </c>
      <c r="H60" s="54">
        <v>1326</v>
      </c>
      <c r="I60" s="54">
        <v>1542</v>
      </c>
      <c r="J60" s="54">
        <v>2870</v>
      </c>
      <c r="K60" s="54">
        <v>128736</v>
      </c>
    </row>
    <row r="61" spans="2:11">
      <c r="B61" s="114">
        <v>84</v>
      </c>
      <c r="C61" s="54">
        <v>1329</v>
      </c>
      <c r="D61" s="54">
        <v>1023</v>
      </c>
      <c r="E61" s="54">
        <v>2358</v>
      </c>
      <c r="F61" s="54">
        <v>192663</v>
      </c>
      <c r="G61" s="114">
        <v>98</v>
      </c>
      <c r="H61" s="54">
        <v>1501</v>
      </c>
      <c r="I61" s="54">
        <v>1719</v>
      </c>
      <c r="J61" s="54">
        <v>3222</v>
      </c>
      <c r="K61" s="54">
        <v>131958</v>
      </c>
    </row>
    <row r="62" spans="2:11">
      <c r="B62" s="114">
        <v>83</v>
      </c>
      <c r="C62" s="54">
        <v>1275</v>
      </c>
      <c r="D62" s="54">
        <v>1024</v>
      </c>
      <c r="E62" s="54">
        <v>2300</v>
      </c>
      <c r="F62" s="54">
        <v>194963</v>
      </c>
      <c r="G62" s="114">
        <v>97</v>
      </c>
      <c r="H62" s="54">
        <v>1291</v>
      </c>
      <c r="I62" s="54">
        <v>1511</v>
      </c>
      <c r="J62" s="54">
        <v>2804</v>
      </c>
      <c r="K62" s="54">
        <v>134762</v>
      </c>
    </row>
    <row r="63" spans="2:11">
      <c r="B63" s="114">
        <v>82</v>
      </c>
      <c r="C63" s="54">
        <v>1176</v>
      </c>
      <c r="D63" s="54">
        <v>1014</v>
      </c>
      <c r="E63" s="54">
        <v>2193</v>
      </c>
      <c r="F63" s="54">
        <v>197156</v>
      </c>
      <c r="G63" s="114">
        <v>96</v>
      </c>
      <c r="H63" s="54">
        <v>980</v>
      </c>
      <c r="I63" s="54">
        <v>1288</v>
      </c>
      <c r="J63" s="54">
        <v>2269</v>
      </c>
      <c r="K63" s="54">
        <v>137031</v>
      </c>
    </row>
    <row r="64" spans="2:11">
      <c r="B64" s="114">
        <v>81</v>
      </c>
      <c r="C64" s="54">
        <v>1105</v>
      </c>
      <c r="D64" s="54">
        <v>890</v>
      </c>
      <c r="E64" s="54">
        <v>1997</v>
      </c>
      <c r="F64" s="54">
        <v>199153</v>
      </c>
      <c r="G64" s="114">
        <v>95</v>
      </c>
      <c r="H64" s="54">
        <v>1053</v>
      </c>
      <c r="I64" s="54">
        <v>1311</v>
      </c>
      <c r="J64" s="54">
        <v>2365</v>
      </c>
      <c r="K64" s="54">
        <v>139396</v>
      </c>
    </row>
    <row r="65" spans="2:11">
      <c r="B65" s="114">
        <v>80</v>
      </c>
      <c r="C65" s="54">
        <v>1185</v>
      </c>
      <c r="D65" s="54">
        <v>937</v>
      </c>
      <c r="E65" s="54">
        <v>2124</v>
      </c>
      <c r="F65" s="54">
        <v>201277</v>
      </c>
      <c r="G65" s="114">
        <v>94</v>
      </c>
      <c r="H65" s="54">
        <v>1107</v>
      </c>
      <c r="I65" s="54">
        <v>1541</v>
      </c>
      <c r="J65" s="54">
        <v>2650</v>
      </c>
      <c r="K65" s="54">
        <v>142046</v>
      </c>
    </row>
    <row r="66" spans="2:11">
      <c r="B66" s="114">
        <v>79</v>
      </c>
      <c r="C66" s="54">
        <v>1328</v>
      </c>
      <c r="D66" s="54">
        <v>995</v>
      </c>
      <c r="E66" s="54">
        <v>2325</v>
      </c>
      <c r="F66" s="54">
        <v>203602</v>
      </c>
      <c r="G66" s="114">
        <v>93</v>
      </c>
      <c r="H66" s="54">
        <v>1033</v>
      </c>
      <c r="I66" s="54">
        <v>1412</v>
      </c>
      <c r="J66" s="54">
        <v>2448</v>
      </c>
      <c r="K66" s="54">
        <v>144494</v>
      </c>
    </row>
    <row r="67" spans="2:11">
      <c r="B67" s="114">
        <v>78</v>
      </c>
      <c r="C67" s="54">
        <v>1346</v>
      </c>
      <c r="D67" s="54">
        <v>971</v>
      </c>
      <c r="E67" s="54">
        <v>2319</v>
      </c>
      <c r="F67" s="54">
        <v>205921</v>
      </c>
      <c r="G67" s="114">
        <v>92</v>
      </c>
      <c r="H67" s="54">
        <v>1064</v>
      </c>
      <c r="I67" s="54">
        <v>1417</v>
      </c>
      <c r="J67" s="54">
        <v>2482</v>
      </c>
      <c r="K67" s="54">
        <v>146976</v>
      </c>
    </row>
    <row r="68" spans="2:11">
      <c r="B68" s="114">
        <v>77</v>
      </c>
      <c r="C68" s="54">
        <v>1227</v>
      </c>
      <c r="D68" s="54">
        <v>879</v>
      </c>
      <c r="E68" s="54">
        <v>2111</v>
      </c>
      <c r="F68" s="54">
        <v>208032</v>
      </c>
      <c r="G68" s="114">
        <v>91</v>
      </c>
      <c r="H68" s="54">
        <v>1623</v>
      </c>
      <c r="I68" s="54">
        <v>1882</v>
      </c>
      <c r="J68" s="54">
        <v>3507</v>
      </c>
      <c r="K68" s="54">
        <v>150483</v>
      </c>
    </row>
    <row r="69" spans="2:11">
      <c r="B69" s="114">
        <v>76</v>
      </c>
      <c r="C69" s="54">
        <v>1311</v>
      </c>
      <c r="D69" s="54">
        <v>869</v>
      </c>
      <c r="E69" s="54">
        <v>2187</v>
      </c>
      <c r="F69" s="54">
        <v>210219</v>
      </c>
      <c r="G69" s="114">
        <v>90</v>
      </c>
      <c r="H69" s="54">
        <v>1371</v>
      </c>
      <c r="I69" s="54">
        <v>1753</v>
      </c>
      <c r="J69" s="54">
        <v>3127</v>
      </c>
      <c r="K69" s="54">
        <v>153610</v>
      </c>
    </row>
    <row r="70" spans="2:11">
      <c r="B70" s="114">
        <v>75</v>
      </c>
      <c r="C70" s="54">
        <v>1458</v>
      </c>
      <c r="D70" s="54">
        <v>906</v>
      </c>
      <c r="E70" s="54">
        <v>2367</v>
      </c>
      <c r="F70" s="54">
        <v>212586</v>
      </c>
      <c r="G70" s="114">
        <v>89</v>
      </c>
      <c r="H70" s="54">
        <v>1244</v>
      </c>
      <c r="I70" s="54">
        <v>1561</v>
      </c>
      <c r="J70" s="54">
        <v>2809</v>
      </c>
      <c r="K70" s="54">
        <v>156419</v>
      </c>
    </row>
    <row r="71" spans="2:11">
      <c r="B71" s="114">
        <v>74</v>
      </c>
      <c r="C71" s="54">
        <v>1398</v>
      </c>
      <c r="D71" s="54">
        <v>860</v>
      </c>
      <c r="E71" s="54">
        <v>2263</v>
      </c>
      <c r="F71" s="54">
        <v>214849</v>
      </c>
      <c r="G71" s="114">
        <v>88</v>
      </c>
      <c r="H71" s="54">
        <v>1421</v>
      </c>
      <c r="I71" s="54">
        <v>1748</v>
      </c>
      <c r="J71" s="54">
        <v>3172</v>
      </c>
      <c r="K71" s="54">
        <v>159591</v>
      </c>
    </row>
    <row r="72" spans="2:11">
      <c r="B72" s="114">
        <v>73</v>
      </c>
      <c r="C72" s="54">
        <v>2483</v>
      </c>
      <c r="D72" s="54">
        <v>1199</v>
      </c>
      <c r="E72" s="54">
        <v>3685</v>
      </c>
      <c r="F72" s="54">
        <v>218534</v>
      </c>
      <c r="G72" s="114">
        <v>87</v>
      </c>
      <c r="H72" s="54">
        <v>1596</v>
      </c>
      <c r="I72" s="54">
        <v>1895</v>
      </c>
      <c r="J72" s="54">
        <v>3496</v>
      </c>
      <c r="K72" s="54">
        <v>163087</v>
      </c>
    </row>
    <row r="73" spans="2:11">
      <c r="B73" s="114">
        <v>72</v>
      </c>
      <c r="C73" s="54">
        <v>1779</v>
      </c>
      <c r="D73" s="54">
        <v>1012</v>
      </c>
      <c r="E73" s="54">
        <v>2801</v>
      </c>
      <c r="F73" s="54">
        <v>221335</v>
      </c>
      <c r="G73" s="114">
        <v>86</v>
      </c>
      <c r="H73" s="54">
        <v>1662</v>
      </c>
      <c r="I73" s="54">
        <v>2199</v>
      </c>
      <c r="J73" s="54">
        <v>3867</v>
      </c>
      <c r="K73" s="54">
        <v>166954</v>
      </c>
    </row>
    <row r="74" spans="2:11">
      <c r="B74" s="114">
        <v>71</v>
      </c>
      <c r="C74" s="54">
        <v>3162</v>
      </c>
      <c r="D74" s="54">
        <v>1222</v>
      </c>
      <c r="E74" s="54">
        <v>4400</v>
      </c>
      <c r="F74" s="54">
        <v>225735</v>
      </c>
      <c r="G74" s="114">
        <v>85</v>
      </c>
      <c r="H74" s="54">
        <v>1856</v>
      </c>
      <c r="I74" s="54">
        <v>2196</v>
      </c>
      <c r="J74" s="54">
        <v>4055</v>
      </c>
      <c r="K74" s="54">
        <v>171009</v>
      </c>
    </row>
    <row r="75" spans="2:11">
      <c r="B75" s="114">
        <v>70</v>
      </c>
      <c r="C75" s="54">
        <v>3807</v>
      </c>
      <c r="D75" s="54">
        <v>1810</v>
      </c>
      <c r="E75" s="54">
        <v>5634</v>
      </c>
      <c r="F75" s="54">
        <v>231369</v>
      </c>
      <c r="G75" s="114">
        <v>84</v>
      </c>
      <c r="H75" s="54">
        <v>2510</v>
      </c>
      <c r="I75" s="54">
        <v>2758</v>
      </c>
      <c r="J75" s="54">
        <v>5279</v>
      </c>
      <c r="K75" s="54">
        <v>176288</v>
      </c>
    </row>
    <row r="76" spans="2:11">
      <c r="B76" s="114">
        <v>69</v>
      </c>
      <c r="C76" s="54">
        <v>7450</v>
      </c>
      <c r="D76" s="54">
        <v>2803</v>
      </c>
      <c r="E76" s="54">
        <v>10274</v>
      </c>
      <c r="F76" s="54">
        <v>241643</v>
      </c>
      <c r="G76" s="114">
        <v>83</v>
      </c>
      <c r="H76" s="54">
        <v>2714</v>
      </c>
      <c r="I76" s="54">
        <v>3209</v>
      </c>
      <c r="J76" s="54">
        <v>5932</v>
      </c>
      <c r="K76" s="54">
        <v>182220</v>
      </c>
    </row>
    <row r="77" spans="2:11">
      <c r="B77" s="114">
        <v>68</v>
      </c>
      <c r="C77" s="54">
        <v>1621</v>
      </c>
      <c r="D77" s="54">
        <v>760</v>
      </c>
      <c r="E77" s="54">
        <v>2388</v>
      </c>
      <c r="F77" s="54">
        <v>244031</v>
      </c>
      <c r="G77" s="114">
        <v>82</v>
      </c>
      <c r="H77" s="54">
        <v>2302</v>
      </c>
      <c r="I77" s="54">
        <v>2573</v>
      </c>
      <c r="J77" s="54">
        <v>4880</v>
      </c>
      <c r="K77" s="54">
        <v>187100</v>
      </c>
    </row>
    <row r="78" spans="2:11">
      <c r="B78" s="114">
        <v>67</v>
      </c>
      <c r="C78" s="54">
        <v>1961</v>
      </c>
      <c r="D78" s="54">
        <v>852</v>
      </c>
      <c r="E78" s="54">
        <v>2822</v>
      </c>
      <c r="F78" s="54">
        <v>246853</v>
      </c>
      <c r="G78" s="114">
        <v>81</v>
      </c>
      <c r="H78" s="54">
        <v>2894</v>
      </c>
      <c r="I78" s="54">
        <v>3255</v>
      </c>
      <c r="J78" s="54">
        <v>6154</v>
      </c>
      <c r="K78" s="54">
        <v>193254</v>
      </c>
    </row>
    <row r="79" spans="2:11">
      <c r="B79" s="114">
        <v>66</v>
      </c>
      <c r="C79" s="54">
        <v>1182</v>
      </c>
      <c r="D79" s="54">
        <v>569</v>
      </c>
      <c r="E79" s="54">
        <v>1753</v>
      </c>
      <c r="F79" s="54">
        <v>248606</v>
      </c>
      <c r="G79" s="114">
        <v>80</v>
      </c>
      <c r="H79" s="54">
        <v>6847</v>
      </c>
      <c r="I79" s="54">
        <v>5995</v>
      </c>
      <c r="J79" s="54">
        <v>12864</v>
      </c>
      <c r="K79" s="54">
        <v>206118</v>
      </c>
    </row>
    <row r="80" spans="2:11">
      <c r="B80" s="114">
        <v>65</v>
      </c>
      <c r="C80" s="54">
        <v>921</v>
      </c>
      <c r="D80" s="54">
        <v>413</v>
      </c>
      <c r="E80" s="54">
        <v>1337</v>
      </c>
      <c r="F80" s="54">
        <v>249943</v>
      </c>
      <c r="G80" s="114">
        <v>79</v>
      </c>
      <c r="H80" s="54">
        <v>3919</v>
      </c>
      <c r="I80" s="54">
        <v>3361</v>
      </c>
      <c r="J80" s="54">
        <v>7294</v>
      </c>
      <c r="K80" s="54">
        <v>213412</v>
      </c>
    </row>
    <row r="81" spans="2:11">
      <c r="B81" s="114">
        <v>64</v>
      </c>
      <c r="C81" s="54">
        <v>878</v>
      </c>
      <c r="D81" s="54">
        <v>407</v>
      </c>
      <c r="E81" s="54">
        <v>1285</v>
      </c>
      <c r="F81" s="54">
        <v>251228</v>
      </c>
      <c r="G81" s="114">
        <v>78</v>
      </c>
      <c r="H81" s="54">
        <v>8039</v>
      </c>
      <c r="I81" s="54">
        <v>5873</v>
      </c>
      <c r="J81" s="54">
        <v>13945</v>
      </c>
      <c r="K81" s="54">
        <v>227357</v>
      </c>
    </row>
    <row r="82" spans="2:11">
      <c r="B82" s="114">
        <v>63</v>
      </c>
      <c r="C82" s="54">
        <v>735</v>
      </c>
      <c r="D82" s="54">
        <v>367</v>
      </c>
      <c r="E82" s="54">
        <v>1106</v>
      </c>
      <c r="F82" s="54">
        <v>252334</v>
      </c>
      <c r="G82" s="114">
        <v>77</v>
      </c>
      <c r="H82" s="54">
        <v>3901</v>
      </c>
      <c r="I82" s="54">
        <v>3868</v>
      </c>
      <c r="J82" s="54">
        <v>7784</v>
      </c>
      <c r="K82" s="54">
        <v>235141</v>
      </c>
    </row>
    <row r="83" spans="2:11">
      <c r="B83" s="114">
        <v>62</v>
      </c>
      <c r="C83" s="54">
        <v>473</v>
      </c>
      <c r="D83" s="54">
        <v>187</v>
      </c>
      <c r="E83" s="54">
        <v>663</v>
      </c>
      <c r="F83" s="54">
        <v>252997</v>
      </c>
      <c r="G83" s="114">
        <v>76</v>
      </c>
      <c r="H83" s="54">
        <v>2130</v>
      </c>
      <c r="I83" s="54">
        <v>1931</v>
      </c>
      <c r="J83" s="54">
        <v>4070</v>
      </c>
      <c r="K83" s="54">
        <v>239211</v>
      </c>
    </row>
    <row r="84" spans="2:11">
      <c r="B84" s="114">
        <v>61</v>
      </c>
      <c r="C84" s="54">
        <v>298</v>
      </c>
      <c r="D84" s="54">
        <v>141</v>
      </c>
      <c r="E84" s="54">
        <v>441</v>
      </c>
      <c r="F84" s="54">
        <v>253438</v>
      </c>
      <c r="G84" s="114">
        <v>75</v>
      </c>
      <c r="H84" s="54">
        <v>2086</v>
      </c>
      <c r="I84" s="54">
        <v>2041</v>
      </c>
      <c r="J84" s="54">
        <v>4137</v>
      </c>
      <c r="K84" s="54">
        <v>243348</v>
      </c>
    </row>
    <row r="85" spans="2:11">
      <c r="B85" s="114">
        <v>60</v>
      </c>
      <c r="C85" s="54">
        <v>307</v>
      </c>
      <c r="D85" s="54">
        <v>132</v>
      </c>
      <c r="E85" s="54">
        <v>440</v>
      </c>
      <c r="F85" s="54">
        <v>253878</v>
      </c>
      <c r="G85" s="114">
        <v>74</v>
      </c>
      <c r="H85" s="54">
        <v>1745</v>
      </c>
      <c r="I85" s="54">
        <v>1879</v>
      </c>
      <c r="J85" s="54">
        <v>3631</v>
      </c>
      <c r="K85" s="54">
        <v>246979</v>
      </c>
    </row>
    <row r="86" spans="2:11">
      <c r="B86" s="114">
        <v>59</v>
      </c>
      <c r="C86" s="54">
        <v>154</v>
      </c>
      <c r="D86" s="54">
        <v>72</v>
      </c>
      <c r="E86" s="54">
        <v>226</v>
      </c>
      <c r="F86" s="54">
        <v>254104</v>
      </c>
      <c r="G86" s="114">
        <v>73</v>
      </c>
      <c r="H86" s="54">
        <v>1161</v>
      </c>
      <c r="I86" s="54">
        <v>1209</v>
      </c>
      <c r="J86" s="54">
        <v>2373</v>
      </c>
      <c r="K86" s="54">
        <v>249352</v>
      </c>
    </row>
    <row r="87" spans="2:11">
      <c r="B87" s="114">
        <v>58</v>
      </c>
      <c r="C87" s="54">
        <v>228</v>
      </c>
      <c r="D87" s="54">
        <v>87</v>
      </c>
      <c r="E87" s="54">
        <v>317</v>
      </c>
      <c r="F87" s="54">
        <v>254421</v>
      </c>
      <c r="G87" s="114">
        <v>72</v>
      </c>
      <c r="H87" s="54">
        <v>729</v>
      </c>
      <c r="I87" s="54">
        <v>709</v>
      </c>
      <c r="J87" s="54">
        <v>1439</v>
      </c>
      <c r="K87" s="54">
        <v>250791</v>
      </c>
    </row>
    <row r="88" spans="2:11">
      <c r="B88" s="114">
        <v>57</v>
      </c>
      <c r="C88" s="54">
        <v>82</v>
      </c>
      <c r="D88" s="54">
        <v>40</v>
      </c>
      <c r="E88" s="54">
        <v>123</v>
      </c>
      <c r="F88" s="54">
        <v>254544</v>
      </c>
      <c r="G88" s="114">
        <v>71</v>
      </c>
      <c r="H88" s="54">
        <v>497</v>
      </c>
      <c r="I88" s="54">
        <v>506</v>
      </c>
      <c r="J88" s="54">
        <v>1004</v>
      </c>
      <c r="K88" s="54">
        <v>251795</v>
      </c>
    </row>
    <row r="89" spans="2:11">
      <c r="B89" s="114">
        <v>56</v>
      </c>
      <c r="C89" s="54">
        <v>51</v>
      </c>
      <c r="D89" s="54">
        <v>19</v>
      </c>
      <c r="E89" s="54">
        <v>70</v>
      </c>
      <c r="F89" s="54">
        <v>254614</v>
      </c>
      <c r="G89" s="114">
        <v>70</v>
      </c>
      <c r="H89" s="54">
        <v>534</v>
      </c>
      <c r="I89" s="54">
        <v>526</v>
      </c>
      <c r="J89" s="54">
        <v>1061</v>
      </c>
      <c r="K89" s="54">
        <v>252856</v>
      </c>
    </row>
    <row r="90" spans="2:11">
      <c r="B90" s="114">
        <v>55</v>
      </c>
      <c r="C90" s="54">
        <v>86</v>
      </c>
      <c r="D90" s="54">
        <v>28</v>
      </c>
      <c r="E90" s="54">
        <v>115</v>
      </c>
      <c r="F90" s="54">
        <v>254729</v>
      </c>
      <c r="G90" s="114">
        <v>69</v>
      </c>
      <c r="H90" s="54">
        <v>215</v>
      </c>
      <c r="I90" s="54">
        <v>160</v>
      </c>
      <c r="J90" s="54">
        <v>377</v>
      </c>
      <c r="K90" s="54">
        <v>253233</v>
      </c>
    </row>
    <row r="91" spans="2:11">
      <c r="B91" s="114">
        <v>54</v>
      </c>
      <c r="C91" s="54">
        <v>17</v>
      </c>
      <c r="D91" s="54">
        <v>5</v>
      </c>
      <c r="E91" s="54">
        <v>22</v>
      </c>
      <c r="F91" s="54">
        <v>254751</v>
      </c>
      <c r="G91" s="114">
        <v>68</v>
      </c>
      <c r="H91" s="54">
        <v>181</v>
      </c>
      <c r="I91" s="54">
        <v>242</v>
      </c>
      <c r="J91" s="54">
        <v>423</v>
      </c>
      <c r="K91" s="54">
        <v>253656</v>
      </c>
    </row>
    <row r="92" spans="2:11">
      <c r="B92" s="114">
        <v>53</v>
      </c>
      <c r="C92" s="54">
        <v>421</v>
      </c>
      <c r="D92" s="54">
        <v>123</v>
      </c>
      <c r="E92" s="54">
        <v>546</v>
      </c>
      <c r="F92" s="54">
        <v>255297</v>
      </c>
      <c r="G92" s="114">
        <v>67</v>
      </c>
      <c r="H92" s="54">
        <v>841</v>
      </c>
      <c r="I92" s="54">
        <v>262</v>
      </c>
      <c r="J92" s="54">
        <v>1111</v>
      </c>
      <c r="K92" s="54">
        <v>254767</v>
      </c>
    </row>
    <row r="93" spans="2:11" ht="17.5" thickBot="1">
      <c r="B93" s="114">
        <v>52</v>
      </c>
      <c r="C93" s="54">
        <v>928</v>
      </c>
      <c r="D93" s="54">
        <v>306</v>
      </c>
      <c r="E93" s="54">
        <v>1246</v>
      </c>
      <c r="F93" s="54">
        <v>256543</v>
      </c>
      <c r="G93" s="114">
        <v>66</v>
      </c>
      <c r="H93" s="54">
        <v>884</v>
      </c>
      <c r="I93" s="54">
        <v>474</v>
      </c>
      <c r="J93" s="54">
        <v>1365</v>
      </c>
      <c r="K93" s="54">
        <v>256132</v>
      </c>
    </row>
    <row r="94" spans="2:11" ht="17.5" thickBot="1">
      <c r="B94" s="10"/>
      <c r="C94" s="14"/>
      <c r="D94" s="14"/>
      <c r="E94" s="14"/>
      <c r="F94" s="12"/>
      <c r="G94" s="49"/>
      <c r="H94" s="55"/>
      <c r="I94" s="55"/>
      <c r="J94" s="55"/>
      <c r="K94" s="54"/>
    </row>
    <row r="95" spans="2:11" ht="17.5" thickBot="1">
      <c r="B95" s="10"/>
      <c r="C95" s="14"/>
      <c r="D95" s="14"/>
      <c r="E95" s="14"/>
      <c r="F95" s="12"/>
      <c r="G95" s="49"/>
      <c r="H95" s="55"/>
      <c r="I95" s="55"/>
      <c r="J95" s="55"/>
      <c r="K95" s="54"/>
    </row>
    <row r="96" spans="2:11" ht="17.5" thickBot="1">
      <c r="B96" s="10"/>
      <c r="C96" s="14"/>
      <c r="D96" s="14"/>
      <c r="E96" s="14"/>
      <c r="F96" s="12"/>
      <c r="G96" s="49"/>
      <c r="H96" s="55"/>
      <c r="I96" s="55"/>
      <c r="J96" s="55"/>
      <c r="K96" s="54"/>
    </row>
    <row r="97" spans="2:11" ht="17.5" thickBot="1">
      <c r="B97" s="10"/>
      <c r="C97" s="14"/>
      <c r="D97" s="14"/>
      <c r="E97" s="14"/>
      <c r="F97" s="12"/>
      <c r="G97" s="49"/>
      <c r="H97" s="55"/>
      <c r="I97" s="55"/>
      <c r="J97" s="55"/>
      <c r="K97" s="54"/>
    </row>
    <row r="98" spans="2:11" ht="17.5" thickBot="1">
      <c r="B98" s="10"/>
      <c r="C98" s="14"/>
      <c r="D98" s="14"/>
      <c r="E98" s="14"/>
      <c r="F98" s="12"/>
      <c r="G98" s="49"/>
      <c r="H98" s="55"/>
      <c r="I98" s="55"/>
      <c r="J98" s="55"/>
      <c r="K98" s="54"/>
    </row>
    <row r="99" spans="2:11" ht="17.5" thickBot="1">
      <c r="B99" s="10"/>
      <c r="C99" s="14"/>
      <c r="D99" s="14"/>
      <c r="E99" s="14"/>
      <c r="F99" s="12"/>
      <c r="G99" s="49"/>
      <c r="H99" s="55"/>
      <c r="I99" s="55"/>
      <c r="J99" s="55"/>
      <c r="K99" s="54"/>
    </row>
    <row r="100" spans="2:11" ht="17.5" thickBot="1">
      <c r="B100" s="10"/>
      <c r="C100" s="14"/>
      <c r="D100" s="14"/>
      <c r="E100" s="14"/>
      <c r="F100" s="12"/>
      <c r="G100" s="47"/>
      <c r="H100" s="48"/>
      <c r="I100" s="48"/>
      <c r="J100" s="48"/>
      <c r="K100" s="48"/>
    </row>
    <row r="101" spans="2:11" ht="17.5" thickBot="1">
      <c r="B101" s="10"/>
      <c r="C101" s="14"/>
      <c r="D101" s="14"/>
      <c r="E101" s="14"/>
      <c r="F101" s="12"/>
      <c r="G101" s="49"/>
      <c r="H101" s="50"/>
      <c r="I101" s="50"/>
      <c r="J101" s="50"/>
      <c r="K101" s="50"/>
    </row>
    <row r="102" spans="2:11" ht="17.5" thickBot="1">
      <c r="B102" s="10"/>
      <c r="C102" s="14"/>
      <c r="D102" s="14"/>
      <c r="E102" s="14"/>
      <c r="F102" s="12"/>
      <c r="G102" s="49"/>
      <c r="H102" s="50"/>
      <c r="I102" s="50"/>
      <c r="J102" s="50"/>
      <c r="K102" s="50"/>
    </row>
    <row r="103" spans="2:11" ht="17.5" thickBot="1">
      <c r="B103" s="10"/>
      <c r="C103" s="14"/>
      <c r="D103" s="14"/>
      <c r="E103" s="14"/>
      <c r="F103" s="12"/>
    </row>
    <row r="104" spans="2:11" ht="17.5" thickBot="1">
      <c r="B104" s="10"/>
      <c r="C104" s="14"/>
      <c r="D104" s="14"/>
      <c r="E104" s="14"/>
      <c r="F104" s="12"/>
    </row>
    <row r="105" spans="2:11" ht="17.5" thickBot="1">
      <c r="B105" s="10"/>
      <c r="C105" s="14"/>
      <c r="D105" s="14"/>
      <c r="E105" s="14"/>
      <c r="F105" s="12"/>
    </row>
    <row r="106" spans="2:11" ht="17.5" thickBot="1">
      <c r="B106" s="10"/>
      <c r="C106" s="14"/>
      <c r="D106" s="14"/>
      <c r="E106" s="14"/>
      <c r="F106" s="12"/>
    </row>
    <row r="107" spans="2:11" ht="17.5" thickBot="1">
      <c r="B107" s="11"/>
      <c r="C107" s="16"/>
      <c r="D107" s="16"/>
      <c r="E107" s="16"/>
      <c r="F107" s="13"/>
    </row>
    <row r="108" spans="2:11" ht="17.5" thickBot="1">
      <c r="B108" s="9"/>
      <c r="C108" s="15"/>
      <c r="D108" s="15"/>
      <c r="E108" s="15"/>
      <c r="F108" s="17"/>
    </row>
    <row r="109" spans="2:11" ht="17.5" thickBot="1">
      <c r="B109" s="10"/>
      <c r="C109" s="14"/>
      <c r="D109" s="14"/>
      <c r="E109" s="14"/>
      <c r="F109" s="17"/>
    </row>
    <row r="110" spans="2:11" ht="17.5" thickBot="1">
      <c r="B110" s="10"/>
      <c r="C110" s="14"/>
      <c r="D110" s="14"/>
      <c r="E110" s="14"/>
      <c r="F110" s="17"/>
    </row>
    <row r="111" spans="2:11" ht="17.5" thickBot="1">
      <c r="B111" s="10"/>
      <c r="C111" s="14"/>
      <c r="D111" s="14"/>
      <c r="E111" s="14"/>
      <c r="F111" s="17"/>
    </row>
    <row r="112" spans="2:11" ht="17.5" thickBot="1">
      <c r="B112" s="10"/>
      <c r="C112" s="14"/>
      <c r="D112" s="14"/>
      <c r="E112" s="14"/>
      <c r="F112" s="17"/>
    </row>
    <row r="113" spans="2:6" ht="17.5" thickBot="1">
      <c r="B113" s="10"/>
      <c r="C113" s="14"/>
      <c r="D113" s="14"/>
      <c r="E113" s="14"/>
      <c r="F113" s="17"/>
    </row>
    <row r="114" spans="2:6" ht="17.5" thickBot="1">
      <c r="B114" s="10"/>
      <c r="C114" s="14"/>
      <c r="D114" s="14"/>
      <c r="E114" s="14"/>
      <c r="F114" s="17"/>
    </row>
    <row r="115" spans="2:6" ht="17.5" thickBot="1">
      <c r="B115" s="10"/>
      <c r="C115" s="14"/>
      <c r="D115" s="14"/>
      <c r="E115" s="14"/>
      <c r="F115" s="17"/>
    </row>
    <row r="116" spans="2:6" ht="17.5" thickBot="1">
      <c r="B116" s="10"/>
      <c r="C116" s="14"/>
      <c r="D116" s="14"/>
      <c r="E116" s="14"/>
      <c r="F116" s="17"/>
    </row>
  </sheetData>
  <mergeCells count="1">
    <mergeCell ref="G3:J3"/>
  </mergeCells>
  <phoneticPr fontId="1" type="noConversion"/>
  <pageMargins left="0.7" right="0.7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449F0-7DDB-49FB-9703-0B57D4E6D635}">
  <sheetPr>
    <tabColor rgb="FF00B0F0"/>
  </sheetPr>
  <dimension ref="A1:S89"/>
  <sheetViews>
    <sheetView tabSelected="1" zoomScale="85" zoomScaleNormal="85" workbookViewId="0">
      <selection activeCell="G2" sqref="G2"/>
    </sheetView>
  </sheetViews>
  <sheetFormatPr defaultRowHeight="17"/>
  <cols>
    <col min="2" max="2" width="17" style="5" customWidth="1"/>
    <col min="3" max="3" width="19.58203125" style="5" customWidth="1"/>
    <col min="4" max="4" width="10.08203125" style="5" customWidth="1"/>
    <col min="5" max="5" width="10.08203125" customWidth="1"/>
    <col min="7" max="7" width="12.33203125" customWidth="1"/>
    <col min="8" max="11" width="16.25" customWidth="1"/>
    <col min="13" max="14" width="8.6640625" style="57"/>
    <col min="15" max="18" width="7.9140625" hidden="1" customWidth="1"/>
    <col min="19" max="19" width="0" hidden="1" customWidth="1"/>
  </cols>
  <sheetData>
    <row r="1" spans="1:18" ht="17.5" thickBot="1">
      <c r="A1" s="2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56"/>
      <c r="O1">
        <v>0</v>
      </c>
      <c r="P1">
        <v>0</v>
      </c>
      <c r="Q1">
        <v>0</v>
      </c>
      <c r="R1">
        <v>0</v>
      </c>
    </row>
    <row r="2" spans="1:18" ht="21" customHeight="1">
      <c r="A2" s="2"/>
      <c r="B2" s="23" t="s">
        <v>9</v>
      </c>
      <c r="C2" s="194" t="s">
        <v>66</v>
      </c>
      <c r="D2" s="194"/>
      <c r="E2" s="195"/>
      <c r="F2" s="2"/>
      <c r="G2" s="190" t="s">
        <v>40</v>
      </c>
      <c r="H2" s="2"/>
      <c r="I2" s="2"/>
      <c r="J2" s="2"/>
      <c r="K2" s="2"/>
      <c r="L2" s="2"/>
      <c r="M2" s="56"/>
      <c r="O2">
        <v>2</v>
      </c>
      <c r="P2">
        <v>2</v>
      </c>
      <c r="Q2">
        <v>2</v>
      </c>
      <c r="R2">
        <v>2</v>
      </c>
    </row>
    <row r="3" spans="1:18" ht="21" customHeight="1" thickBot="1">
      <c r="A3" s="2"/>
      <c r="B3" s="24" t="s">
        <v>10</v>
      </c>
      <c r="C3" s="196" t="s">
        <v>58</v>
      </c>
      <c r="D3" s="196"/>
      <c r="E3" s="197"/>
      <c r="F3" s="2"/>
      <c r="G3" s="2"/>
      <c r="H3" s="2"/>
      <c r="I3" s="2"/>
      <c r="J3" s="2"/>
      <c r="K3" s="2"/>
      <c r="L3" s="2"/>
      <c r="M3" s="56"/>
      <c r="O3">
        <v>3</v>
      </c>
      <c r="P3">
        <v>3</v>
      </c>
      <c r="Q3">
        <v>3</v>
      </c>
      <c r="R3">
        <v>3</v>
      </c>
    </row>
    <row r="4" spans="1:18" ht="17.5" thickBot="1">
      <c r="A4" s="2"/>
      <c r="B4" s="1"/>
      <c r="C4" s="1"/>
      <c r="D4" s="1"/>
      <c r="E4" s="2"/>
      <c r="F4" s="2"/>
      <c r="G4" s="2"/>
      <c r="H4" s="2"/>
      <c r="I4" s="25"/>
      <c r="J4" s="2"/>
      <c r="K4" s="2"/>
      <c r="L4" s="2"/>
      <c r="M4" s="56"/>
      <c r="O4">
        <v>4</v>
      </c>
      <c r="P4">
        <v>4</v>
      </c>
      <c r="Q4">
        <v>4</v>
      </c>
      <c r="R4">
        <v>4</v>
      </c>
    </row>
    <row r="5" spans="1:18" ht="21" customHeight="1">
      <c r="A5" s="2"/>
      <c r="B5" s="206" t="s">
        <v>26</v>
      </c>
      <c r="C5" s="207"/>
      <c r="D5" s="207"/>
      <c r="E5" s="208"/>
      <c r="F5" s="2"/>
      <c r="G5" s="219" t="s">
        <v>27</v>
      </c>
      <c r="H5" s="220"/>
      <c r="I5" s="221"/>
      <c r="J5" s="2"/>
      <c r="K5" s="2"/>
      <c r="L5" s="2"/>
      <c r="M5" s="56"/>
      <c r="O5">
        <v>5</v>
      </c>
      <c r="P5">
        <v>5</v>
      </c>
      <c r="Q5">
        <v>5</v>
      </c>
      <c r="R5">
        <v>5</v>
      </c>
    </row>
    <row r="6" spans="1:18" ht="21" customHeight="1" thickBot="1">
      <c r="A6" s="2"/>
      <c r="B6" s="209"/>
      <c r="C6" s="210"/>
      <c r="D6" s="210"/>
      <c r="E6" s="211"/>
      <c r="F6" s="2"/>
      <c r="G6" s="222"/>
      <c r="H6" s="223"/>
      <c r="I6" s="224"/>
      <c r="J6" s="2"/>
      <c r="K6" s="2"/>
      <c r="L6" s="2"/>
      <c r="M6" s="56"/>
      <c r="O6">
        <v>6</v>
      </c>
      <c r="P6">
        <v>6</v>
      </c>
      <c r="Q6">
        <v>6</v>
      </c>
      <c r="R6">
        <v>6</v>
      </c>
    </row>
    <row r="7" spans="1:18" ht="21" customHeight="1" thickBot="1">
      <c r="A7" s="2"/>
      <c r="B7" s="78" t="s">
        <v>42</v>
      </c>
      <c r="C7" s="79" t="s">
        <v>51</v>
      </c>
      <c r="D7" s="215" t="s">
        <v>41</v>
      </c>
      <c r="E7" s="216"/>
      <c r="F7" s="72"/>
      <c r="G7" s="78" t="s">
        <v>42</v>
      </c>
      <c r="H7" s="79" t="s">
        <v>43</v>
      </c>
      <c r="I7" s="80" t="s">
        <v>41</v>
      </c>
      <c r="J7" s="2"/>
      <c r="K7" s="2"/>
      <c r="L7" s="2"/>
      <c r="M7" s="56"/>
      <c r="O7">
        <v>7</v>
      </c>
      <c r="P7">
        <v>7</v>
      </c>
      <c r="Q7">
        <v>7</v>
      </c>
      <c r="R7">
        <v>7</v>
      </c>
    </row>
    <row r="8" spans="1:18" ht="21" customHeight="1">
      <c r="A8" s="2"/>
      <c r="B8" s="81" t="s">
        <v>44</v>
      </c>
      <c r="C8" s="82">
        <v>76</v>
      </c>
      <c r="D8" s="217">
        <v>24</v>
      </c>
      <c r="E8" s="218"/>
      <c r="F8" s="72"/>
      <c r="G8" s="81" t="s">
        <v>44</v>
      </c>
      <c r="H8" s="82">
        <v>132</v>
      </c>
      <c r="I8" s="83">
        <v>21</v>
      </c>
      <c r="J8" s="2"/>
      <c r="K8" s="2"/>
      <c r="L8" s="2"/>
      <c r="M8" s="56"/>
      <c r="O8">
        <v>8</v>
      </c>
      <c r="P8">
        <v>8</v>
      </c>
      <c r="Q8">
        <v>8</v>
      </c>
      <c r="R8">
        <v>8</v>
      </c>
    </row>
    <row r="9" spans="1:18" ht="21" customHeight="1" thickBot="1">
      <c r="A9" s="2"/>
      <c r="B9" s="84" t="s">
        <v>45</v>
      </c>
      <c r="C9" s="85">
        <v>74</v>
      </c>
      <c r="D9" s="198">
        <v>26</v>
      </c>
      <c r="E9" s="199"/>
      <c r="F9" s="72"/>
      <c r="G9" s="84" t="s">
        <v>45</v>
      </c>
      <c r="H9" s="85">
        <v>140</v>
      </c>
      <c r="I9" s="86">
        <v>18</v>
      </c>
      <c r="J9" s="2"/>
      <c r="K9" s="2"/>
      <c r="L9" s="2"/>
      <c r="M9" s="56"/>
      <c r="O9">
        <v>9</v>
      </c>
      <c r="P9">
        <v>9</v>
      </c>
      <c r="Q9">
        <v>9</v>
      </c>
      <c r="R9">
        <v>9</v>
      </c>
    </row>
    <row r="10" spans="1:18" ht="21" customHeight="1" thickBot="1">
      <c r="A10" s="2"/>
      <c r="B10" s="212" t="s">
        <v>52</v>
      </c>
      <c r="C10" s="213"/>
      <c r="D10" s="213"/>
      <c r="E10" s="214"/>
      <c r="F10" s="72"/>
      <c r="G10" s="225" t="s">
        <v>53</v>
      </c>
      <c r="H10" s="226"/>
      <c r="I10" s="227"/>
      <c r="J10" s="2"/>
      <c r="K10" s="2"/>
      <c r="L10" s="2"/>
      <c r="M10" s="56"/>
      <c r="O10">
        <v>10</v>
      </c>
      <c r="P10">
        <v>10</v>
      </c>
      <c r="Q10">
        <v>10</v>
      </c>
      <c r="R10">
        <v>10</v>
      </c>
    </row>
    <row r="11" spans="1:18" ht="21" customHeight="1">
      <c r="A11" s="2"/>
      <c r="B11" s="78" t="s">
        <v>46</v>
      </c>
      <c r="C11" s="79" t="s">
        <v>43</v>
      </c>
      <c r="D11" s="79" t="s">
        <v>47</v>
      </c>
      <c r="E11" s="80" t="s">
        <v>48</v>
      </c>
      <c r="F11" s="72"/>
      <c r="G11" s="78" t="s">
        <v>46</v>
      </c>
      <c r="H11" s="215" t="s">
        <v>54</v>
      </c>
      <c r="I11" s="216"/>
      <c r="J11" s="2"/>
      <c r="K11" s="2"/>
      <c r="L11" s="2"/>
      <c r="M11" s="56"/>
      <c r="O11">
        <v>11</v>
      </c>
      <c r="P11">
        <v>11</v>
      </c>
      <c r="Q11">
        <v>11</v>
      </c>
      <c r="R11">
        <v>11</v>
      </c>
    </row>
    <row r="12" spans="1:18" ht="21" customHeight="1">
      <c r="A12" s="2"/>
      <c r="B12" s="81" t="s">
        <v>55</v>
      </c>
      <c r="C12" s="68">
        <f>ROUND($C$8*$C$21+$D$8*$C$22+$C$24,0)</f>
        <v>137</v>
      </c>
      <c r="D12" s="242">
        <f>VLOOKUP($C12, '국어 백분위 표'!$B$6:$D$117, 3, FALSE)</f>
        <v>99.53</v>
      </c>
      <c r="E12" s="69">
        <f>VLOOKUP($C12, '국어 백분위 표'!$B$6:$D$117, 2, FALSE)</f>
        <v>1</v>
      </c>
      <c r="F12" s="72"/>
      <c r="G12" s="81" t="s">
        <v>55</v>
      </c>
      <c r="H12" s="232">
        <f>IF(AND($M$36="불가능", $N$36="불가능"), "가능한 케이스 없음", IF(OR(M36="불가능", N36="불가능"), MIN(M36, N36), IF(M36=N36, M36, M36&amp;" 또는 "&amp;N36)))</f>
        <v>94</v>
      </c>
      <c r="I12" s="233"/>
      <c r="J12" s="2"/>
      <c r="K12" s="2"/>
      <c r="L12" s="2"/>
      <c r="M12" s="56"/>
      <c r="O12">
        <v>12</v>
      </c>
      <c r="P12">
        <v>12</v>
      </c>
      <c r="Q12">
        <v>12</v>
      </c>
      <c r="R12">
        <v>12</v>
      </c>
    </row>
    <row r="13" spans="1:18" ht="21" customHeight="1">
      <c r="A13" s="2"/>
      <c r="B13" s="81" t="s">
        <v>56</v>
      </c>
      <c r="C13" s="68">
        <f>ROUND($C$8*$C$21+$D$8*$C$23+$C$25,0)</f>
        <v>141</v>
      </c>
      <c r="D13" s="242">
        <f>VLOOKUP($C13, '국어 백분위 표'!$B$6:$D$117, 3, FALSE)</f>
        <v>99.95</v>
      </c>
      <c r="E13" s="69">
        <f>VLOOKUP($C13, '국어 백분위 표'!$B$6:$D$117, 2, FALSE)</f>
        <v>1</v>
      </c>
      <c r="F13" s="72"/>
      <c r="G13" s="81" t="s">
        <v>56</v>
      </c>
      <c r="H13" s="230">
        <f>IF(AND(M37="불가능", N37="불가능"), "가능한 케이스 없음", IF(OR(M37="불가능", N37="불가능"), MIN(M37, N37), IF(M37=N37, M37, M37&amp;" 또는 "&amp;N37)))</f>
        <v>90</v>
      </c>
      <c r="I13" s="231"/>
      <c r="J13" s="2"/>
      <c r="K13" s="2"/>
      <c r="L13" s="2"/>
      <c r="M13" s="56"/>
      <c r="O13">
        <v>13</v>
      </c>
      <c r="P13">
        <v>13</v>
      </c>
      <c r="Q13">
        <v>13</v>
      </c>
      <c r="R13">
        <v>13</v>
      </c>
    </row>
    <row r="14" spans="1:18" ht="21" customHeight="1">
      <c r="A14" s="2"/>
      <c r="B14" s="81" t="s">
        <v>57</v>
      </c>
      <c r="C14" s="68">
        <f>ROUND($C$9*$C$27+$D$9*$C$28+$C$31,0)</f>
        <v>150</v>
      </c>
      <c r="D14" s="242">
        <f>VLOOKUP($C14, '수학 백분위 표'!$B$6:$D$117, 3, FALSE)</f>
        <v>99.42</v>
      </c>
      <c r="E14" s="69">
        <f>VLOOKUP($C14, '수학 백분위 표'!$B$7:$D$118, 2, FALSE)</f>
        <v>1</v>
      </c>
      <c r="F14" s="72"/>
      <c r="G14" s="81" t="s">
        <v>57</v>
      </c>
      <c r="H14" s="230">
        <f>IF(AND(M38="불가능", N38="불가능"), "가능한 케이스 없음", IF(OR(M38="불가능", N38="불가능"), MIN(M38, N38), IF(M38=N38, M38, M38&amp;" 또는 "&amp;N38)))</f>
        <v>88</v>
      </c>
      <c r="I14" s="231"/>
      <c r="J14" s="2"/>
      <c r="K14" s="2"/>
      <c r="L14" s="2"/>
      <c r="M14" s="56"/>
      <c r="O14">
        <v>14</v>
      </c>
      <c r="P14">
        <v>14</v>
      </c>
      <c r="Q14">
        <v>14</v>
      </c>
      <c r="R14">
        <v>14</v>
      </c>
    </row>
    <row r="15" spans="1:18" ht="21" customHeight="1">
      <c r="A15" s="2"/>
      <c r="B15" s="81" t="s">
        <v>49</v>
      </c>
      <c r="C15" s="68">
        <f>ROUND($C$9*$C$27+$D$9*$C$29+$C$32,0)</f>
        <v>154</v>
      </c>
      <c r="D15" s="242">
        <f>VLOOKUP($C15, '수학 백분위 표'!$B$6:$D$117, 3, FALSE)</f>
        <v>99.88</v>
      </c>
      <c r="E15" s="69">
        <f>VLOOKUP($C15, '수학 백분위 표'!$B$6:$D$118, 2, FALSE)</f>
        <v>1</v>
      </c>
      <c r="F15" s="72"/>
      <c r="G15" s="81" t="s">
        <v>49</v>
      </c>
      <c r="H15" s="230">
        <f>IF(AND(M39="불가능", N39="불가능"), "가능한 케이스 없음", IF(OR(M39="불가능", N39="불가능"), MIN(M39, N39), IF(M39=N39, M39, M39&amp;" 또는 "&amp;N39)))</f>
        <v>84</v>
      </c>
      <c r="I15" s="231"/>
      <c r="J15" s="2"/>
      <c r="K15" s="2"/>
      <c r="L15" s="2"/>
      <c r="M15" s="56"/>
      <c r="O15">
        <v>15</v>
      </c>
      <c r="P15">
        <v>15</v>
      </c>
      <c r="Q15">
        <v>15</v>
      </c>
      <c r="R15">
        <v>15</v>
      </c>
    </row>
    <row r="16" spans="1:18" ht="21" customHeight="1" thickBot="1">
      <c r="A16" s="2"/>
      <c r="B16" s="84" t="s">
        <v>50</v>
      </c>
      <c r="C16" s="70">
        <f>ROUND($C$9*$C$27+$D$9*$C$30+$C$33,0)</f>
        <v>152</v>
      </c>
      <c r="D16" s="243">
        <f>VLOOKUP($C16, '수학 백분위 표'!$B$6:$D$117, 3, FALSE)</f>
        <v>99.73</v>
      </c>
      <c r="E16" s="71">
        <f>VLOOKUP($C16, '수학 백분위 표'!$B$6:$D$118, 2, FALSE)</f>
        <v>1</v>
      </c>
      <c r="F16" s="72"/>
      <c r="G16" s="84" t="s">
        <v>50</v>
      </c>
      <c r="H16" s="228">
        <f>IF(AND(M40="불가능", N40="불가능"), "가능한 케이스 없음", IF(OR(M40="불가능", N40="불가능"), MIN(M40, N40), IF(M40=N40, M40, M40&amp;" 또는 "&amp;N40)))</f>
        <v>85</v>
      </c>
      <c r="I16" s="229"/>
      <c r="K16" s="2"/>
      <c r="L16" s="2"/>
      <c r="O16">
        <v>16</v>
      </c>
      <c r="P16">
        <v>16</v>
      </c>
      <c r="Q16">
        <v>16</v>
      </c>
      <c r="R16">
        <v>16</v>
      </c>
    </row>
    <row r="17" spans="1:18">
      <c r="A17" s="2"/>
      <c r="B17" s="65"/>
      <c r="C17" s="65"/>
      <c r="D17" s="65"/>
      <c r="E17" s="66"/>
      <c r="F17" s="2"/>
      <c r="G17" s="66"/>
      <c r="H17" s="66"/>
      <c r="I17" s="66"/>
      <c r="J17" s="2"/>
      <c r="K17" s="2"/>
      <c r="L17" s="2"/>
      <c r="M17" s="56"/>
      <c r="O17">
        <v>17</v>
      </c>
      <c r="P17">
        <v>17</v>
      </c>
      <c r="Q17">
        <v>17</v>
      </c>
      <c r="R17">
        <v>17</v>
      </c>
    </row>
    <row r="18" spans="1:18">
      <c r="A18" s="2"/>
      <c r="B18" s="1"/>
      <c r="C18" s="1"/>
      <c r="D18" s="1"/>
      <c r="E18" s="2"/>
      <c r="F18" s="2"/>
      <c r="G18" s="2"/>
      <c r="H18" s="2"/>
      <c r="I18" s="2"/>
      <c r="J18" s="2"/>
      <c r="K18" s="2"/>
      <c r="L18" s="2"/>
      <c r="M18" s="56"/>
      <c r="O18">
        <v>18</v>
      </c>
      <c r="P18">
        <v>18</v>
      </c>
      <c r="Q18">
        <v>18</v>
      </c>
      <c r="R18">
        <v>18</v>
      </c>
    </row>
    <row r="19" spans="1:18">
      <c r="A19" s="2"/>
      <c r="B19" s="1"/>
      <c r="C19" s="1"/>
      <c r="D19" s="1"/>
      <c r="E19" s="2"/>
      <c r="F19" s="2"/>
      <c r="H19" s="2"/>
      <c r="I19" s="2"/>
      <c r="J19" s="2"/>
      <c r="K19" s="2"/>
      <c r="L19" s="2"/>
      <c r="M19" s="56"/>
      <c r="O19">
        <v>19</v>
      </c>
      <c r="P19">
        <v>19</v>
      </c>
      <c r="Q19">
        <v>19</v>
      </c>
      <c r="R19">
        <v>19</v>
      </c>
    </row>
    <row r="20" spans="1:18" ht="17.5" thickBot="1">
      <c r="A20" s="2"/>
      <c r="B20" s="1"/>
      <c r="C20" s="1"/>
      <c r="D20" s="1"/>
      <c r="E20" s="2"/>
      <c r="F20" s="2"/>
      <c r="G20" s="2"/>
      <c r="H20" s="2"/>
      <c r="I20" s="2"/>
      <c r="J20" s="2"/>
      <c r="K20" s="2"/>
      <c r="L20" s="2"/>
      <c r="M20" s="56"/>
      <c r="O20">
        <v>20</v>
      </c>
      <c r="P20">
        <v>20</v>
      </c>
      <c r="Q20">
        <v>20</v>
      </c>
      <c r="R20">
        <v>20</v>
      </c>
    </row>
    <row r="21" spans="1:18" ht="17.5" thickBot="1">
      <c r="A21" s="2"/>
      <c r="B21" s="58" t="s">
        <v>25</v>
      </c>
      <c r="C21" s="59">
        <v>0.91400000000000003</v>
      </c>
      <c r="D21" s="1"/>
      <c r="E21" s="2"/>
      <c r="F21" s="2"/>
      <c r="G21" s="200" t="s">
        <v>35</v>
      </c>
      <c r="H21" s="201"/>
      <c r="I21" s="201"/>
      <c r="J21" s="202"/>
      <c r="K21" s="2"/>
      <c r="L21" s="2"/>
      <c r="M21" s="56"/>
      <c r="O21">
        <v>21</v>
      </c>
      <c r="P21">
        <v>21</v>
      </c>
      <c r="Q21">
        <v>21</v>
      </c>
      <c r="R21">
        <v>21</v>
      </c>
    </row>
    <row r="22" spans="1:18">
      <c r="A22" s="2"/>
      <c r="B22" s="60" t="s">
        <v>11</v>
      </c>
      <c r="C22" s="61">
        <v>0.64700000000000002</v>
      </c>
      <c r="D22" s="1"/>
      <c r="E22" s="2"/>
      <c r="F22" s="2"/>
      <c r="G22" s="26"/>
      <c r="H22" s="27" t="s">
        <v>21</v>
      </c>
      <c r="I22" s="27" t="s">
        <v>23</v>
      </c>
      <c r="J22" s="28" t="s">
        <v>30</v>
      </c>
      <c r="K22" s="2"/>
      <c r="L22" s="2"/>
      <c r="M22" s="56"/>
      <c r="O22">
        <v>22</v>
      </c>
      <c r="P22">
        <v>22</v>
      </c>
      <c r="Q22">
        <v>22</v>
      </c>
      <c r="R22">
        <v>22</v>
      </c>
    </row>
    <row r="23" spans="1:18">
      <c r="A23" s="2"/>
      <c r="B23" s="60" t="s">
        <v>12</v>
      </c>
      <c r="C23" s="61">
        <v>0.78600000000000003</v>
      </c>
      <c r="D23" s="1"/>
      <c r="E23" s="2"/>
      <c r="F23" s="2"/>
      <c r="G23" s="29" t="s">
        <v>6</v>
      </c>
      <c r="H23" s="30">
        <v>170134</v>
      </c>
      <c r="I23" s="30">
        <v>86409</v>
      </c>
      <c r="J23" s="31">
        <f>H23+I23</f>
        <v>256543</v>
      </c>
      <c r="K23" s="32"/>
      <c r="L23" s="32"/>
      <c r="M23" s="56"/>
      <c r="O23">
        <v>23</v>
      </c>
      <c r="P23">
        <v>24</v>
      </c>
      <c r="Q23">
        <v>23</v>
      </c>
      <c r="R23">
        <v>23</v>
      </c>
    </row>
    <row r="24" spans="1:18">
      <c r="A24" s="2"/>
      <c r="B24" s="60" t="s">
        <v>13</v>
      </c>
      <c r="C24" s="61">
        <v>52</v>
      </c>
      <c r="D24" s="1"/>
      <c r="E24" s="2"/>
      <c r="F24" s="2"/>
      <c r="G24" s="33" t="s">
        <v>31</v>
      </c>
      <c r="H24" s="34">
        <v>36.29</v>
      </c>
      <c r="I24" s="34">
        <v>46</v>
      </c>
      <c r="J24" s="35">
        <f>(H24*$H$23+I24*$I$23)/$J$23</f>
        <v>39.560529267997957</v>
      </c>
      <c r="K24" s="32"/>
      <c r="L24" s="32"/>
      <c r="M24" s="56"/>
      <c r="O24">
        <v>24</v>
      </c>
      <c r="P24" s="40"/>
      <c r="Q24">
        <v>24</v>
      </c>
      <c r="R24">
        <v>24</v>
      </c>
    </row>
    <row r="25" spans="1:18" ht="17.5" thickBot="1">
      <c r="A25" s="2"/>
      <c r="B25" s="62" t="s">
        <v>14</v>
      </c>
      <c r="C25" s="63">
        <v>52.6</v>
      </c>
      <c r="D25" s="1"/>
      <c r="E25" s="2"/>
      <c r="F25" s="2"/>
      <c r="G25" s="33" t="s">
        <v>32</v>
      </c>
      <c r="H25" s="34">
        <f>H26-H24</f>
        <v>16.840000000000003</v>
      </c>
      <c r="I25" s="34">
        <f>I26-I24</f>
        <v>16.670000000000002</v>
      </c>
      <c r="J25" s="35">
        <f t="shared" ref="J25:J26" si="0">(H25*$H$23+I25*$I$23)/$J$23</f>
        <v>16.782740476255444</v>
      </c>
      <c r="K25" s="32"/>
      <c r="L25" s="32"/>
      <c r="M25" s="56"/>
      <c r="O25">
        <v>25</v>
      </c>
      <c r="P25" s="40"/>
      <c r="Q25">
        <v>25</v>
      </c>
      <c r="R25">
        <v>26</v>
      </c>
    </row>
    <row r="26" spans="1:18" ht="17.5" thickBot="1">
      <c r="A26" s="2"/>
      <c r="B26" s="64"/>
      <c r="C26" s="64"/>
      <c r="D26" s="1"/>
      <c r="E26" s="2"/>
      <c r="F26" s="36"/>
      <c r="G26" s="37" t="s">
        <v>33</v>
      </c>
      <c r="H26" s="38">
        <v>53.13</v>
      </c>
      <c r="I26" s="38">
        <v>62.67</v>
      </c>
      <c r="J26" s="39">
        <f t="shared" si="0"/>
        <v>56.343269744253398</v>
      </c>
      <c r="K26" s="36"/>
      <c r="L26" s="36"/>
      <c r="M26" s="56"/>
      <c r="O26">
        <v>26</v>
      </c>
      <c r="Q26">
        <v>26</v>
      </c>
    </row>
    <row r="27" spans="1:18" ht="17.5" thickBot="1">
      <c r="A27" s="2"/>
      <c r="B27" s="58" t="s">
        <v>29</v>
      </c>
      <c r="C27" s="59">
        <v>0.872</v>
      </c>
      <c r="D27" s="1"/>
      <c r="E27" s="2"/>
      <c r="F27" s="36"/>
      <c r="G27" s="36"/>
      <c r="H27" s="36"/>
      <c r="I27" s="36"/>
      <c r="J27" s="36"/>
      <c r="K27" s="36"/>
      <c r="L27" s="36"/>
      <c r="M27" s="56"/>
      <c r="O27">
        <v>27</v>
      </c>
      <c r="Q27">
        <v>27</v>
      </c>
    </row>
    <row r="28" spans="1:18" ht="17.5" thickBot="1">
      <c r="A28" s="2"/>
      <c r="B28" s="60" t="s">
        <v>17</v>
      </c>
      <c r="C28" s="61">
        <v>0.75</v>
      </c>
      <c r="D28" s="1"/>
      <c r="E28" s="2"/>
      <c r="F28" s="36"/>
      <c r="G28" s="203" t="s">
        <v>36</v>
      </c>
      <c r="H28" s="204"/>
      <c r="I28" s="204"/>
      <c r="J28" s="204"/>
      <c r="K28" s="205"/>
      <c r="L28" s="2"/>
      <c r="M28" s="56"/>
      <c r="O28">
        <v>28</v>
      </c>
      <c r="Q28">
        <v>28</v>
      </c>
    </row>
    <row r="29" spans="1:18">
      <c r="A29" s="2"/>
      <c r="B29" s="60" t="s">
        <v>18</v>
      </c>
      <c r="C29" s="61">
        <v>0.878</v>
      </c>
      <c r="D29" s="1"/>
      <c r="E29" s="2"/>
      <c r="F29" s="36"/>
      <c r="G29" s="41"/>
      <c r="H29" s="42" t="s">
        <v>22</v>
      </c>
      <c r="I29" s="42" t="s">
        <v>37</v>
      </c>
      <c r="J29" s="42" t="s">
        <v>38</v>
      </c>
      <c r="K29" s="43" t="s">
        <v>30</v>
      </c>
      <c r="L29" s="2"/>
      <c r="M29" s="56"/>
      <c r="O29">
        <v>29</v>
      </c>
      <c r="Q29">
        <v>29</v>
      </c>
    </row>
    <row r="30" spans="1:18">
      <c r="A30" s="2"/>
      <c r="B30" s="60" t="s">
        <v>15</v>
      </c>
      <c r="C30" s="61">
        <v>0.81200000000000006</v>
      </c>
      <c r="D30" s="1"/>
      <c r="E30" s="2"/>
      <c r="F30" s="36"/>
      <c r="G30" s="33" t="s">
        <v>6</v>
      </c>
      <c r="H30" s="30">
        <v>129153</v>
      </c>
      <c r="I30" s="30">
        <v>115232</v>
      </c>
      <c r="J30" s="30">
        <v>11747</v>
      </c>
      <c r="K30" s="44">
        <f>H30+I30+J30</f>
        <v>256132</v>
      </c>
      <c r="L30" s="2"/>
      <c r="M30" s="56"/>
      <c r="O30">
        <v>30</v>
      </c>
      <c r="Q30">
        <v>30</v>
      </c>
    </row>
    <row r="31" spans="1:18">
      <c r="A31" s="2"/>
      <c r="B31" s="60" t="s">
        <v>16</v>
      </c>
      <c r="C31" s="61">
        <v>65.5</v>
      </c>
      <c r="D31" s="1"/>
      <c r="E31" s="2"/>
      <c r="F31" s="36"/>
      <c r="G31" s="33" t="s">
        <v>31</v>
      </c>
      <c r="H31" s="34">
        <v>22.85</v>
      </c>
      <c r="I31" s="34">
        <v>38.880000000000003</v>
      </c>
      <c r="J31" s="34">
        <v>31.07</v>
      </c>
      <c r="K31" s="35">
        <f>(H31*$H$30+I31*$I$30+J31*$J$30)/$K$30</f>
        <v>30.438779613636722</v>
      </c>
      <c r="L31" s="2"/>
      <c r="M31" s="56"/>
      <c r="O31">
        <v>31</v>
      </c>
      <c r="Q31">
        <v>31</v>
      </c>
    </row>
    <row r="32" spans="1:18">
      <c r="A32" s="2"/>
      <c r="B32" s="60" t="s">
        <v>19</v>
      </c>
      <c r="C32" s="61">
        <v>67</v>
      </c>
      <c r="D32" s="1"/>
      <c r="E32" s="2"/>
      <c r="F32" s="36"/>
      <c r="G32" s="33" t="s">
        <v>32</v>
      </c>
      <c r="H32" s="34">
        <f>H33-H31</f>
        <v>7.509999999999998</v>
      </c>
      <c r="I32" s="34">
        <f>I33-I31</f>
        <v>10.299999999999997</v>
      </c>
      <c r="J32" s="34">
        <f>J33-J31</f>
        <v>8.4399999999999977</v>
      </c>
      <c r="K32" s="35">
        <f t="shared" ref="K32:K33" si="1">(H32*$H$30+I32*$I$30+J32*$J$30)/$K$30</f>
        <v>8.8078541923695575</v>
      </c>
      <c r="L32" s="2"/>
      <c r="M32" s="56"/>
      <c r="O32">
        <v>32</v>
      </c>
      <c r="Q32">
        <v>32</v>
      </c>
    </row>
    <row r="33" spans="1:17" ht="17.5" thickBot="1">
      <c r="A33" s="2"/>
      <c r="B33" s="62" t="s">
        <v>20</v>
      </c>
      <c r="C33" s="63">
        <v>66.8</v>
      </c>
      <c r="D33" s="1"/>
      <c r="E33" s="2"/>
      <c r="F33" s="36"/>
      <c r="G33" s="37" t="s">
        <v>33</v>
      </c>
      <c r="H33" s="38">
        <v>30.36</v>
      </c>
      <c r="I33" s="38">
        <v>49.18</v>
      </c>
      <c r="J33" s="38">
        <v>39.51</v>
      </c>
      <c r="K33" s="39">
        <f t="shared" si="1"/>
        <v>39.24663380600628</v>
      </c>
      <c r="L33" s="2"/>
      <c r="M33" s="56"/>
      <c r="O33">
        <v>33</v>
      </c>
      <c r="Q33">
        <v>33</v>
      </c>
    </row>
    <row r="34" spans="1:17">
      <c r="A34" s="2"/>
      <c r="B34" s="1"/>
      <c r="C34" s="1"/>
      <c r="D34" s="1"/>
      <c r="E34" s="2"/>
      <c r="F34" s="36"/>
      <c r="G34" s="36"/>
      <c r="H34" s="36"/>
      <c r="I34" s="36"/>
      <c r="J34" s="36"/>
      <c r="K34" s="2"/>
      <c r="L34" s="2"/>
      <c r="M34" s="56"/>
      <c r="O34">
        <v>34</v>
      </c>
      <c r="Q34">
        <v>34</v>
      </c>
    </row>
    <row r="35" spans="1:17">
      <c r="A35" s="2"/>
      <c r="B35" s="1"/>
      <c r="C35" s="1"/>
      <c r="D35" s="1"/>
      <c r="E35" s="2"/>
      <c r="F35" s="36"/>
      <c r="G35" s="36"/>
      <c r="H35" s="36"/>
      <c r="I35" s="36"/>
      <c r="J35" s="36"/>
      <c r="K35" s="2"/>
      <c r="L35" s="2"/>
      <c r="M35" s="56"/>
      <c r="O35">
        <v>35</v>
      </c>
      <c r="Q35">
        <v>35</v>
      </c>
    </row>
    <row r="36" spans="1:17">
      <c r="E36" s="57"/>
      <c r="F36" s="57"/>
      <c r="G36" s="45">
        <f>($H$8-0.5-$I$8*$C$22-$C$24)/$C$21</f>
        <v>72.114879649890582</v>
      </c>
      <c r="H36" s="45">
        <f>($H$8+0.499-$I$8*$C$22-$C$24)/$C$21</f>
        <v>73.207877461706772</v>
      </c>
      <c r="I36" s="46">
        <f>ROUNDUP(G36, 0)</f>
        <v>73</v>
      </c>
      <c r="J36" s="46">
        <f>ROUNDDOWN(H36, 0)</f>
        <v>73</v>
      </c>
      <c r="K36" s="45">
        <f>ROUNDUP(G36, 0)+$I$8</f>
        <v>94</v>
      </c>
      <c r="L36" s="45">
        <f>ROUNDDOWN(H36, 0)+$I$8</f>
        <v>94</v>
      </c>
      <c r="M36" s="45">
        <f>IF(OR($I36&gt;76, $J36&lt;0, AND($I36=75, $J36=75), AND($I36=1, $J36=1), $I36&gt;$J36, K36&gt;100, K36=99, K36=1, K36&lt;0, $I$8&gt;24, $I$8=23, $I$8=1, $I$8&lt;0), "불가능", K36)</f>
        <v>94</v>
      </c>
      <c r="N36" s="45">
        <f>IF(OR($I36&gt;76, $J36&lt;0, AND($I36=75, $J36=75), AND($I36=1, $J36=1), $I36&gt;$J36, L36&gt;100, L36=99, L36=1, L36&lt;0, $I$8&gt;24, $I$8=23, $I$8=1, $I$8&lt;0, H36&lt;0), "불가능", L36)</f>
        <v>94</v>
      </c>
      <c r="O36">
        <v>36</v>
      </c>
      <c r="Q36">
        <v>36</v>
      </c>
    </row>
    <row r="37" spans="1:17">
      <c r="E37" s="57"/>
      <c r="F37" s="57"/>
      <c r="G37" s="45">
        <f>($H$8-0.5-$I$8*$C$23-$C$25)/$C$21</f>
        <v>68.264770240700216</v>
      </c>
      <c r="H37" s="45">
        <f>($H$8+0.499-$I$8*$C$23-$C$25)/$C$21</f>
        <v>69.357768052516406</v>
      </c>
      <c r="I37" s="46">
        <f>ROUNDUP(G37, 0)</f>
        <v>69</v>
      </c>
      <c r="J37" s="46">
        <f>ROUNDDOWN(H37, 0)</f>
        <v>69</v>
      </c>
      <c r="K37" s="45">
        <f>ROUNDUP(G37, 0)+$I$8</f>
        <v>90</v>
      </c>
      <c r="L37" s="45">
        <f>ROUNDDOWN(H37, 0)+$I$8</f>
        <v>90</v>
      </c>
      <c r="M37" s="45">
        <f>IF(OR($I37&gt;76, $J37&lt;0, AND($I37=75, $J37=75), AND($I37=1, $J37=1), $I37&gt;$J37, K37&gt;100, K37=99, K37=1, K37&lt;0, $I$8&gt;24, $I$8=23, $I$8=1, $I$8&lt;0), "불가능", K37)</f>
        <v>90</v>
      </c>
      <c r="N37" s="45">
        <f>IF(OR($I37&gt;76, $J37&lt;0, AND($I37=75, $J37=75), AND($I37=1, $J37=1), $I37&gt;$J37, L37&gt;100, L37=99, L37=1, L37&lt;0, $I$8&gt;24, $I$8=23, $I$8=1, $I$8&lt;0, H37&lt;0), "불가능", L37)</f>
        <v>90</v>
      </c>
      <c r="O37">
        <v>37</v>
      </c>
      <c r="Q37">
        <v>37</v>
      </c>
    </row>
    <row r="38" spans="1:17">
      <c r="C38" s="5">
        <f>0.92*67+0.776*16+52.5</f>
        <v>126.556</v>
      </c>
      <c r="E38" s="57"/>
      <c r="F38" s="57"/>
      <c r="G38" s="45">
        <f>($H$9-0.5-$I$9*$C$28-$C$31)/$C$27</f>
        <v>69.38073394495413</v>
      </c>
      <c r="H38" s="45">
        <f>($H$9+0.499-$I$9*$C$28-$C$31)/$C$27</f>
        <v>70.526376146788991</v>
      </c>
      <c r="I38" s="46">
        <f>ROUNDUP(G38, 0)</f>
        <v>70</v>
      </c>
      <c r="J38" s="46">
        <f>ROUNDDOWN(H38, 0)</f>
        <v>70</v>
      </c>
      <c r="K38" s="45">
        <f>ROUNDUP(G38, 0)+$I$9</f>
        <v>88</v>
      </c>
      <c r="L38" s="45">
        <f>ROUNDDOWN(H38, 0)+$I$9</f>
        <v>88</v>
      </c>
      <c r="M38" s="45">
        <f t="shared" ref="M38:M40" si="2">IF(OR($I38&gt;74, $J38&lt;0, AND($I38=73, $J38=73), AND($I38=1, $J38=1), $I38&gt;$J38, K38&gt;100, K38=99, K38=1, K38&lt;0, $I$9&gt;26, $I$9=25, $I$9=1, $I$9&lt;0), "불가능", K38)</f>
        <v>88</v>
      </c>
      <c r="N38" s="45">
        <f>IF(OR($I38&gt;74, $J38&lt;0, AND($I38=73, $J38=73), AND($I38=1, $J38=1), $I38&gt;$J38, L38&gt;100, L38=99, L38=1, L38&lt;0, $I$9&gt;26, $I$9=25, $I$9=1, $I$9&lt;0, H38&lt;0), "불가능", L38)</f>
        <v>88</v>
      </c>
      <c r="O38">
        <v>38</v>
      </c>
      <c r="Q38">
        <v>38</v>
      </c>
    </row>
    <row r="39" spans="1:17">
      <c r="E39" s="57"/>
      <c r="F39" s="57"/>
      <c r="G39" s="45">
        <f>($H$9-0.5-$I$9*$C$29-$C$32)/$C$27</f>
        <v>65.018348623853214</v>
      </c>
      <c r="H39" s="45">
        <f>($H$9+0.499-$I$9*$C$29-$C$32)/$C$27</f>
        <v>66.16399082568806</v>
      </c>
      <c r="I39" s="46">
        <f>ROUNDUP(G39, 0)</f>
        <v>66</v>
      </c>
      <c r="J39" s="46">
        <f>ROUNDDOWN(H39, 0)</f>
        <v>66</v>
      </c>
      <c r="K39" s="45">
        <f>ROUNDUP(G39, 0)+$I$9</f>
        <v>84</v>
      </c>
      <c r="L39" s="45">
        <f>ROUNDDOWN(H39, 0)+$I$9</f>
        <v>84</v>
      </c>
      <c r="M39" s="45">
        <f t="shared" si="2"/>
        <v>84</v>
      </c>
      <c r="N39" s="45">
        <f>IF(OR($I39&gt;74, $J39&lt;0, AND($I39=73, $J39=73), AND($I39=1, $J39=1), $I39&gt;$J39, L39&gt;100, L39=99, L39=1, L39&lt;0, $I$9&gt;26, $I$9=25, $I$9=1, $I$9&lt;0, H39&lt;0), "불가능", L39)</f>
        <v>84</v>
      </c>
      <c r="O39">
        <v>39</v>
      </c>
      <c r="Q39">
        <v>39</v>
      </c>
    </row>
    <row r="40" spans="1:17">
      <c r="E40" s="57"/>
      <c r="F40" s="57"/>
      <c r="G40" s="45">
        <f>($H$9-0.5-$I$9*$C$30-$C$33)/$C$27</f>
        <v>66.61009174311927</v>
      </c>
      <c r="H40" s="45">
        <f>($H$9+0.499-$I$9*$C$30-$C$33)/$C$27</f>
        <v>67.75573394495413</v>
      </c>
      <c r="I40" s="46">
        <f>ROUNDUP(G40, 0)</f>
        <v>67</v>
      </c>
      <c r="J40" s="46">
        <f>ROUNDDOWN(H40, 0)</f>
        <v>67</v>
      </c>
      <c r="K40" s="45">
        <f>ROUNDUP(G40, 0)+$I$9</f>
        <v>85</v>
      </c>
      <c r="L40" s="45">
        <f>ROUNDDOWN(H40, 0)+$I$9</f>
        <v>85</v>
      </c>
      <c r="M40" s="45">
        <f t="shared" si="2"/>
        <v>85</v>
      </c>
      <c r="N40" s="45">
        <f>IF(OR($I40&gt;74, $J40&lt;0, AND($I40=73, $J40=73), AND($I40=1, $J40=1), $I40&gt;$J40, L40&gt;100, L40=99, L40=1, L40&lt;0, $I$9&gt;26, $I$9=25, $I$9=1, $I$9&lt;0, H40&lt;0), "불가능", L40)</f>
        <v>85</v>
      </c>
      <c r="O40">
        <v>40</v>
      </c>
      <c r="Q40">
        <v>40</v>
      </c>
    </row>
    <row r="41" spans="1:17">
      <c r="E41" s="57"/>
      <c r="F41" s="57"/>
      <c r="G41" s="57"/>
      <c r="H41" s="57"/>
      <c r="I41" s="57"/>
      <c r="J41" s="57"/>
      <c r="K41" s="57"/>
      <c r="L41" s="57"/>
      <c r="O41">
        <v>41</v>
      </c>
      <c r="Q41">
        <v>41</v>
      </c>
    </row>
    <row r="42" spans="1:17">
      <c r="E42" s="57"/>
      <c r="F42" s="57"/>
      <c r="G42" s="57"/>
      <c r="H42" s="57"/>
      <c r="I42" s="57"/>
      <c r="J42" s="57"/>
      <c r="K42" s="57"/>
      <c r="L42" s="57"/>
      <c r="O42">
        <v>42</v>
      </c>
      <c r="Q42">
        <v>42</v>
      </c>
    </row>
    <row r="43" spans="1:17">
      <c r="O43">
        <v>43</v>
      </c>
      <c r="Q43">
        <v>43</v>
      </c>
    </row>
    <row r="44" spans="1:17">
      <c r="O44">
        <v>44</v>
      </c>
      <c r="Q44">
        <v>44</v>
      </c>
    </row>
    <row r="45" spans="1:17">
      <c r="O45">
        <v>45</v>
      </c>
      <c r="Q45">
        <v>45</v>
      </c>
    </row>
    <row r="46" spans="1:17">
      <c r="O46">
        <v>46</v>
      </c>
      <c r="Q46">
        <v>46</v>
      </c>
    </row>
    <row r="47" spans="1:17">
      <c r="O47">
        <v>47</v>
      </c>
      <c r="Q47">
        <v>47</v>
      </c>
    </row>
    <row r="48" spans="1:17">
      <c r="O48">
        <v>48</v>
      </c>
      <c r="Q48">
        <v>48</v>
      </c>
    </row>
    <row r="49" spans="15:17">
      <c r="O49">
        <v>49</v>
      </c>
      <c r="Q49">
        <v>49</v>
      </c>
    </row>
    <row r="50" spans="15:17">
      <c r="O50">
        <v>50</v>
      </c>
      <c r="Q50">
        <v>50</v>
      </c>
    </row>
    <row r="51" spans="15:17">
      <c r="O51">
        <v>51</v>
      </c>
      <c r="Q51">
        <v>51</v>
      </c>
    </row>
    <row r="52" spans="15:17">
      <c r="O52">
        <v>52</v>
      </c>
      <c r="Q52">
        <v>52</v>
      </c>
    </row>
    <row r="53" spans="15:17">
      <c r="O53">
        <v>53</v>
      </c>
      <c r="Q53">
        <v>53</v>
      </c>
    </row>
    <row r="54" spans="15:17">
      <c r="O54">
        <v>54</v>
      </c>
      <c r="Q54">
        <v>54</v>
      </c>
    </row>
    <row r="55" spans="15:17">
      <c r="O55">
        <v>55</v>
      </c>
      <c r="Q55">
        <v>55</v>
      </c>
    </row>
    <row r="56" spans="15:17">
      <c r="O56">
        <v>56</v>
      </c>
      <c r="Q56">
        <v>56</v>
      </c>
    </row>
    <row r="57" spans="15:17">
      <c r="O57">
        <v>57</v>
      </c>
      <c r="Q57">
        <v>57</v>
      </c>
    </row>
    <row r="58" spans="15:17">
      <c r="O58">
        <v>58</v>
      </c>
      <c r="Q58">
        <v>58</v>
      </c>
    </row>
    <row r="59" spans="15:17">
      <c r="O59">
        <v>59</v>
      </c>
      <c r="Q59">
        <v>59</v>
      </c>
    </row>
    <row r="60" spans="15:17">
      <c r="O60">
        <v>60</v>
      </c>
      <c r="Q60">
        <v>60</v>
      </c>
    </row>
    <row r="61" spans="15:17">
      <c r="O61">
        <v>61</v>
      </c>
      <c r="Q61">
        <v>61</v>
      </c>
    </row>
    <row r="62" spans="15:17">
      <c r="O62">
        <v>62</v>
      </c>
      <c r="Q62">
        <v>62</v>
      </c>
    </row>
    <row r="63" spans="15:17">
      <c r="O63">
        <v>63</v>
      </c>
      <c r="Q63">
        <v>63</v>
      </c>
    </row>
    <row r="64" spans="15:17">
      <c r="O64">
        <v>64</v>
      </c>
      <c r="Q64">
        <v>64</v>
      </c>
    </row>
    <row r="65" spans="15:19">
      <c r="O65">
        <v>65</v>
      </c>
      <c r="Q65">
        <v>65</v>
      </c>
    </row>
    <row r="66" spans="15:19">
      <c r="O66">
        <v>66</v>
      </c>
      <c r="Q66">
        <v>66</v>
      </c>
    </row>
    <row r="67" spans="15:19">
      <c r="O67">
        <v>67</v>
      </c>
      <c r="Q67">
        <v>67</v>
      </c>
    </row>
    <row r="68" spans="15:19">
      <c r="O68">
        <v>68</v>
      </c>
      <c r="Q68">
        <v>68</v>
      </c>
    </row>
    <row r="69" spans="15:19">
      <c r="O69">
        <v>69</v>
      </c>
      <c r="Q69">
        <v>69</v>
      </c>
    </row>
    <row r="70" spans="15:19">
      <c r="O70">
        <v>70</v>
      </c>
      <c r="Q70">
        <v>70</v>
      </c>
    </row>
    <row r="71" spans="15:19">
      <c r="O71">
        <v>71</v>
      </c>
      <c r="Q71">
        <v>71</v>
      </c>
    </row>
    <row r="72" spans="15:19">
      <c r="O72">
        <v>72</v>
      </c>
      <c r="Q72">
        <v>72</v>
      </c>
    </row>
    <row r="73" spans="15:19">
      <c r="O73">
        <v>73</v>
      </c>
      <c r="Q73">
        <v>74</v>
      </c>
    </row>
    <row r="74" spans="15:19">
      <c r="O74">
        <v>74</v>
      </c>
    </row>
    <row r="75" spans="15:19">
      <c r="O75">
        <v>76</v>
      </c>
    </row>
    <row r="76" spans="15:19" ht="17.5" thickBot="1"/>
    <row r="77" spans="15:19" ht="17.5" thickBot="1">
      <c r="O77" s="200" t="s">
        <v>35</v>
      </c>
      <c r="P77" s="201"/>
      <c r="Q77" s="201"/>
      <c r="R77" s="202"/>
      <c r="S77" s="2"/>
    </row>
    <row r="78" spans="15:19">
      <c r="O78" s="26"/>
      <c r="P78" s="27" t="s">
        <v>21</v>
      </c>
      <c r="Q78" s="27" t="s">
        <v>23</v>
      </c>
      <c r="R78" s="28" t="s">
        <v>30</v>
      </c>
      <c r="S78" s="2"/>
    </row>
    <row r="79" spans="15:19">
      <c r="O79" s="29" t="s">
        <v>34</v>
      </c>
      <c r="P79" s="30">
        <v>189902</v>
      </c>
      <c r="Q79" s="30">
        <v>97048</v>
      </c>
      <c r="R79" s="31">
        <f>P79+Q79</f>
        <v>286950</v>
      </c>
      <c r="S79" s="32"/>
    </row>
    <row r="80" spans="15:19">
      <c r="O80" s="33" t="s">
        <v>31</v>
      </c>
      <c r="P80" s="34">
        <v>42.23</v>
      </c>
      <c r="Q80" s="34">
        <v>51.05</v>
      </c>
      <c r="R80" s="35">
        <f>(P80*$P$79+Q80*$Q$79)/$R$79</f>
        <v>45.212970412963926</v>
      </c>
      <c r="S80" s="32"/>
    </row>
    <row r="81" spans="15:19">
      <c r="O81" s="33" t="s">
        <v>32</v>
      </c>
      <c r="P81" s="34">
        <f>P82-P80</f>
        <v>15.800000000000004</v>
      </c>
      <c r="Q81" s="34">
        <f>Q82-Q80</f>
        <v>16.5</v>
      </c>
      <c r="R81" s="35">
        <f>(P81*$P$79+Q81*$Q$79)/$R$79</f>
        <v>16.03674368356857</v>
      </c>
      <c r="S81" s="32"/>
    </row>
    <row r="82" spans="15:19" ht="17.5" thickBot="1">
      <c r="O82" s="37" t="s">
        <v>33</v>
      </c>
      <c r="P82" s="38">
        <v>58.03</v>
      </c>
      <c r="Q82" s="38">
        <v>67.55</v>
      </c>
      <c r="R82" s="39">
        <f>(P82*$P$79+Q82*$Q$79)/$R$79</f>
        <v>61.2497140965325</v>
      </c>
      <c r="S82" s="36"/>
    </row>
    <row r="83" spans="15:19" ht="17.5" thickBot="1">
      <c r="O83" s="36"/>
      <c r="P83" s="36"/>
      <c r="Q83" s="36"/>
      <c r="R83" s="36"/>
      <c r="S83" s="36"/>
    </row>
    <row r="84" spans="15:19" ht="17.5" thickBot="1">
      <c r="O84" s="203" t="s">
        <v>36</v>
      </c>
      <c r="P84" s="204"/>
      <c r="Q84" s="204"/>
      <c r="R84" s="204"/>
      <c r="S84" s="205"/>
    </row>
    <row r="85" spans="15:19">
      <c r="O85" s="41"/>
      <c r="P85" s="42" t="s">
        <v>22</v>
      </c>
      <c r="Q85" s="42" t="s">
        <v>37</v>
      </c>
      <c r="R85" s="42" t="s">
        <v>38</v>
      </c>
      <c r="S85" s="43" t="s">
        <v>30</v>
      </c>
    </row>
    <row r="86" spans="15:19">
      <c r="O86" s="33" t="s">
        <v>34</v>
      </c>
      <c r="P86" s="30">
        <v>155934</v>
      </c>
      <c r="Q86" s="30">
        <v>117473</v>
      </c>
      <c r="R86" s="30">
        <v>12592</v>
      </c>
      <c r="S86" s="44">
        <f>P86+Q86+R86</f>
        <v>285999</v>
      </c>
    </row>
    <row r="87" spans="15:19">
      <c r="O87" s="33" t="s">
        <v>31</v>
      </c>
      <c r="P87" s="34">
        <v>19.68</v>
      </c>
      <c r="Q87" s="34">
        <v>36.46</v>
      </c>
      <c r="R87" s="34">
        <v>26.75</v>
      </c>
      <c r="S87" s="35">
        <f>(P87*$P$86+Q87*$Q$86+R87*$R$86)/$S$86</f>
        <v>26.883599942657142</v>
      </c>
    </row>
    <row r="88" spans="15:19">
      <c r="O88" s="33" t="s">
        <v>32</v>
      </c>
      <c r="P88" s="34">
        <f>P89-P87</f>
        <v>8.7600000000000016</v>
      </c>
      <c r="Q88" s="34">
        <f>Q89-Q87</f>
        <v>11.269999999999996</v>
      </c>
      <c r="R88" s="34">
        <f>R89-R87</f>
        <v>9.0600000000000023</v>
      </c>
      <c r="S88" s="35">
        <f>(P88*$P$86+Q88*$Q$86+R88*$R$86)/$S$86</f>
        <v>9.8041813782565672</v>
      </c>
    </row>
    <row r="89" spans="15:19" ht="17.5" thickBot="1">
      <c r="O89" s="37" t="s">
        <v>33</v>
      </c>
      <c r="P89" s="38">
        <v>28.44</v>
      </c>
      <c r="Q89" s="38">
        <v>47.73</v>
      </c>
      <c r="R89" s="38">
        <v>35.81</v>
      </c>
      <c r="S89" s="39">
        <f>(P89*$P$86+Q89*$Q$86+R89*$R$86)/$S$86</f>
        <v>36.687781320913707</v>
      </c>
    </row>
  </sheetData>
  <sheetProtection algorithmName="SHA-512" hashValue="0Kgkv6Evva2YHjyL7A5wZoYpN22/cvDpfN5N23bmQpPek7hbgnGt0MQvYB7BcnQt/WFlb7cYyX+0+5XrFfPw4w==" saltValue="F66tKO2j+5/86RhLl15lWQ==" spinCount="100000" sheet="1" selectLockedCells="1" autoFilter="0"/>
  <protectedRanges>
    <protectedRange sqref="C8:E9" name="범위1"/>
    <protectedRange sqref="H8:I9" name="범위2"/>
  </protectedRanges>
  <autoFilter ref="B11:B16" xr:uid="{BC7449F0-7DDB-49FB-9703-0B57D4E6D635}"/>
  <mergeCells count="19">
    <mergeCell ref="O84:S84"/>
    <mergeCell ref="B5:E6"/>
    <mergeCell ref="B10:E10"/>
    <mergeCell ref="D7:E7"/>
    <mergeCell ref="D8:E8"/>
    <mergeCell ref="G5:I6"/>
    <mergeCell ref="G10:I10"/>
    <mergeCell ref="H16:I16"/>
    <mergeCell ref="H15:I15"/>
    <mergeCell ref="H14:I14"/>
    <mergeCell ref="H13:I13"/>
    <mergeCell ref="H12:I12"/>
    <mergeCell ref="H11:I11"/>
    <mergeCell ref="C2:E2"/>
    <mergeCell ref="C3:E3"/>
    <mergeCell ref="D9:E9"/>
    <mergeCell ref="O77:R77"/>
    <mergeCell ref="G21:J21"/>
    <mergeCell ref="G28:K28"/>
  </mergeCells>
  <phoneticPr fontId="1" type="noConversion"/>
  <dataValidations xWindow="781" yWindow="600" count="4">
    <dataValidation type="list" allowBlank="1" showErrorMessage="1" errorTitle="입력할 수 없는 값입니다." error="국어 공통과목 원점수의 범위는 다음과 같습니다._x000a_[0 이상 76 이하의 범위에서 1과 75를 제외한 정수]" promptTitle="국어" prompt="ㄹㄹ" sqref="C8" xr:uid="{81FEA36A-2A09-4652-8B75-70295D98BE1A}">
      <formula1>$O$1:$O$75</formula1>
    </dataValidation>
    <dataValidation type="list" allowBlank="1" showInputMessage="1" showErrorMessage="1" errorTitle="입력할 수 없는 값입니다." error="수학 선택과목 원점수의 범위는 다음과 같습니다._x000a_[0 이상 26 이하의 범위에서 1과 25를 제외한 정수]" sqref="D9:E9 I9" xr:uid="{6B2519B0-8C6C-44C9-9ACA-B3A3CF449B06}">
      <formula1>$R$1:$R$25</formula1>
    </dataValidation>
    <dataValidation type="list" allowBlank="1" showInputMessage="1" showErrorMessage="1" errorTitle="입력할 수 없는 값입니다." error="수학 공통과목 원점수의 범위는 다음과 같습니다._x000a_[0 이상 74 이하의 범위에서 1과 73을 제외한 정수]" sqref="C9" xr:uid="{1C862E91-9456-4CD4-84FC-E08AD4503751}">
      <formula1>$Q$1:$Q$73</formula1>
    </dataValidation>
    <dataValidation type="list" allowBlank="1" showInputMessage="1" showErrorMessage="1" errorTitle="입력할 수 없는 값입니다." error="국어 선택과목 원점수의 범위는 다음과 같습니다._x000a_[0 이상 24 이하의 범위에서 1과 23을 제외한 정수]" sqref="D8:E8 I8" xr:uid="{63174EEE-2DED-4E38-B3D4-936614C8B10C}">
      <formula1>$P$1:$P$23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781" yWindow="600" count="2">
        <x14:dataValidation type="list" allowBlank="1" showErrorMessage="1" errorTitle="입력할 수 없는 값입니다." error="2022학년도 10월 고3 전국연합학력평가 국어 영역의 표준점수 범위는 다음과 같습니다._x000a_[52 이상 141 이하의 범위에서 140을 제외한 정수]" xr:uid="{BF8CA3A3-B055-4E54-AF96-445AE4D45415}">
          <x14:formula1>
            <xm:f>'인원 입력 기능'!$B$5:$B$105</xm:f>
          </x14:formula1>
          <xm:sqref>H8</xm:sqref>
        </x14:dataValidation>
        <x14:dataValidation type="list" allowBlank="1" showInputMessage="1" showErrorMessage="1" errorTitle="입력할 수 없는 값입니다." error="2022학년도 10월 고3 전국연합학력평가 수학 영역의 표준점수 범위는 다음과 같습니다._x000a_[66 이상 154 이하의 정수]" xr:uid="{62D1FBFE-A989-45CA-8B8B-BEE96865A735}">
          <x14:formula1>
            <xm:f>'인원 입력 기능'!$G$5:$G$89</xm:f>
          </x14:formula1>
          <xm:sqref>H9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81599-ED7E-DD48-BC90-9ECDA184EE14}">
  <sheetPr>
    <tabColor rgb="FFFFFF00"/>
    <pageSetUpPr fitToPage="1"/>
  </sheetPr>
  <dimension ref="A1:N140"/>
  <sheetViews>
    <sheetView zoomScaleNormal="100" workbookViewId="0">
      <selection activeCell="C3" sqref="C3:D3"/>
    </sheetView>
  </sheetViews>
  <sheetFormatPr defaultRowHeight="17"/>
  <cols>
    <col min="1" max="1" width="11.08203125" customWidth="1"/>
    <col min="2" max="2" width="14.08203125" style="77" customWidth="1"/>
    <col min="3" max="4" width="21.25" style="77" customWidth="1"/>
    <col min="5" max="9" width="14.08203125" customWidth="1"/>
    <col min="10" max="10" width="13.75" style="2" customWidth="1"/>
    <col min="11" max="11" width="12.1640625" customWidth="1"/>
    <col min="13" max="14" width="8.6640625" customWidth="1"/>
  </cols>
  <sheetData>
    <row r="1" spans="1:14" ht="17.5" customHeight="1" thickBot="1">
      <c r="A1" s="2"/>
      <c r="B1" s="72"/>
      <c r="C1" s="72"/>
      <c r="D1" s="72"/>
      <c r="E1" s="2"/>
      <c r="F1" s="2"/>
      <c r="G1" s="2"/>
      <c r="H1" s="2"/>
      <c r="I1" s="2"/>
      <c r="N1" s="188"/>
    </row>
    <row r="2" spans="1:14" s="136" customFormat="1" ht="25" customHeight="1" thickBot="1">
      <c r="A2" s="130"/>
      <c r="B2" s="131" t="s">
        <v>63</v>
      </c>
      <c r="C2" s="234" t="s">
        <v>67</v>
      </c>
      <c r="D2" s="235"/>
      <c r="E2" s="132" t="s">
        <v>7</v>
      </c>
      <c r="F2" s="133" t="s">
        <v>39</v>
      </c>
      <c r="G2" s="134" t="s">
        <v>6</v>
      </c>
      <c r="H2" s="135">
        <f>MAX('인원 입력 기능'!F:F)</f>
        <v>256543</v>
      </c>
      <c r="I2" s="130"/>
      <c r="J2" s="130"/>
      <c r="N2" s="189"/>
    </row>
    <row r="3" spans="1:14" s="136" customFormat="1" ht="25" customHeight="1" thickBot="1">
      <c r="A3" s="130"/>
      <c r="B3" s="137" t="s">
        <v>64</v>
      </c>
      <c r="C3" s="236" t="s">
        <v>65</v>
      </c>
      <c r="D3" s="237"/>
      <c r="E3" s="138" t="s">
        <v>5</v>
      </c>
      <c r="F3" s="139" t="s">
        <v>24</v>
      </c>
      <c r="G3" s="140"/>
      <c r="H3" s="130"/>
      <c r="J3" s="130"/>
      <c r="N3" s="189"/>
    </row>
    <row r="4" spans="1:14" ht="25" customHeight="1" thickBot="1">
      <c r="A4" s="2"/>
      <c r="B4" s="67"/>
      <c r="C4" s="67"/>
      <c r="D4" s="67"/>
      <c r="E4" s="1"/>
      <c r="F4" s="2"/>
      <c r="G4" s="2"/>
      <c r="H4" s="2"/>
      <c r="I4" s="2"/>
      <c r="N4" s="188"/>
    </row>
    <row r="5" spans="1:14" s="122" customFormat="1" ht="25" customHeight="1" thickBot="1">
      <c r="A5" s="115"/>
      <c r="B5" s="116" t="s">
        <v>60</v>
      </c>
      <c r="C5" s="117" t="s">
        <v>61</v>
      </c>
      <c r="D5" s="118" t="s">
        <v>62</v>
      </c>
      <c r="E5" s="119" t="s">
        <v>3</v>
      </c>
      <c r="F5" s="120" t="s">
        <v>2</v>
      </c>
      <c r="G5" s="120" t="s">
        <v>1</v>
      </c>
      <c r="H5" s="121" t="s">
        <v>0</v>
      </c>
      <c r="I5" s="115"/>
      <c r="J5" s="186"/>
      <c r="K5" s="187"/>
      <c r="N5" s="185"/>
    </row>
    <row r="6" spans="1:14" s="122" customFormat="1" ht="25" customHeight="1">
      <c r="A6" s="115"/>
      <c r="B6" s="123">
        <f>'인원 입력 기능'!B5</f>
        <v>141</v>
      </c>
      <c r="C6" s="124">
        <f t="shared" ref="C6:C69" si="0">IF(ROUND(B6,0)&gt;=$N$6,1,IF(ROUND(B6,0)&gt;=$N$7,2,IF(ROUND(B6,0)&gt;=$N$8,3,IF(ROUND(B6,0)&gt;=$N$9,4,IF(ROUND(B6,0)&gt;=$N$10,5,IF(ROUND(B6,0)&gt;=$N$11,6,IF(ROUND(B6,0)&gt;=$N$12,7,IF(ROUND(B6,0)&gt;=$N$13,8,9))))))))</f>
        <v>1</v>
      </c>
      <c r="D6" s="161">
        <f>ROUND(100*(1-(0+G6)/2/$H$2),2)</f>
        <v>99.95</v>
      </c>
      <c r="E6" s="158">
        <f>'인원 입력 기능'!E5</f>
        <v>238</v>
      </c>
      <c r="F6" s="141">
        <f>E6/$H$2</f>
        <v>9.2771971950121417E-4</v>
      </c>
      <c r="G6" s="142">
        <f>E6</f>
        <v>238</v>
      </c>
      <c r="H6" s="143">
        <f>G6/$H$2</f>
        <v>9.2771971950121417E-4</v>
      </c>
      <c r="I6" s="115"/>
      <c r="J6" s="115"/>
      <c r="K6" s="125"/>
      <c r="L6" s="185"/>
      <c r="M6" s="183">
        <v>1</v>
      </c>
      <c r="N6" s="184">
        <v>129</v>
      </c>
    </row>
    <row r="7" spans="1:14" s="122" customFormat="1" ht="25" customHeight="1">
      <c r="A7" s="115"/>
      <c r="B7" s="126">
        <f>'인원 입력 기능'!B6</f>
        <v>139</v>
      </c>
      <c r="C7" s="127">
        <f t="shared" ref="C7:C15" si="1">IF(ROUND(B7,0)&gt;=$N$6,1,IF(ROUND(B7,0)&gt;=$N$7,2,IF(ROUND(B7,0)&gt;=$N$8,3,IF(ROUND(B7,0)&gt;=$N$9,4,IF(ROUND(B7,0)&gt;=$N$10,5,IF(ROUND(B7,0)&gt;=$N$11,6,IF(ROUND(B7,0)&gt;=$N$12,7,IF(ROUND(B7,0)&gt;=$N$13,8,9))))))))</f>
        <v>1</v>
      </c>
      <c r="D7" s="162">
        <f>ROUND(100*(1-(G6+G7)/2/$H$2),2)</f>
        <v>99.83</v>
      </c>
      <c r="E7" s="159">
        <f>'인원 입력 기능'!E6</f>
        <v>386</v>
      </c>
      <c r="F7" s="144">
        <f t="shared" ref="F7:F70" si="2">E7/$H$2</f>
        <v>1.50462105767844E-3</v>
      </c>
      <c r="G7" s="145">
        <f>SUM($E$6:E7)</f>
        <v>624</v>
      </c>
      <c r="H7" s="146">
        <f t="shared" ref="H7:H70" si="3">G7/$H$2</f>
        <v>2.4323407771796542E-3</v>
      </c>
      <c r="I7" s="115"/>
      <c r="J7" s="115"/>
      <c r="K7" s="125"/>
      <c r="L7" s="185"/>
      <c r="M7" s="183">
        <v>2</v>
      </c>
      <c r="N7" s="184">
        <v>123</v>
      </c>
    </row>
    <row r="8" spans="1:14" s="122" customFormat="1" ht="25" customHeight="1">
      <c r="A8" s="115"/>
      <c r="B8" s="126">
        <f>'인원 입력 기능'!B7</f>
        <v>138</v>
      </c>
      <c r="C8" s="127">
        <f t="shared" si="1"/>
        <v>1</v>
      </c>
      <c r="D8" s="162">
        <f t="shared" ref="D8:D71" si="4">ROUND(100*(1-(G7+G8)/2/$H$2),2)</f>
        <v>99.69</v>
      </c>
      <c r="E8" s="159">
        <f>'인원 입력 기능'!E7</f>
        <v>367</v>
      </c>
      <c r="F8" s="144">
        <f t="shared" si="2"/>
        <v>1.4305593993989311E-3</v>
      </c>
      <c r="G8" s="145">
        <f>SUM($E$6:E8)</f>
        <v>991</v>
      </c>
      <c r="H8" s="146">
        <f t="shared" si="3"/>
        <v>3.8629001765785854E-3</v>
      </c>
      <c r="I8" s="115"/>
      <c r="J8" s="115"/>
      <c r="K8" s="125"/>
      <c r="L8" s="185"/>
      <c r="M8" s="183">
        <v>3</v>
      </c>
      <c r="N8" s="184">
        <v>117</v>
      </c>
    </row>
    <row r="9" spans="1:14" s="122" customFormat="1" ht="25" customHeight="1">
      <c r="A9" s="115"/>
      <c r="B9" s="126">
        <f>'인원 입력 기능'!B8</f>
        <v>137</v>
      </c>
      <c r="C9" s="127">
        <f t="shared" si="1"/>
        <v>1</v>
      </c>
      <c r="D9" s="162">
        <f t="shared" si="4"/>
        <v>99.53</v>
      </c>
      <c r="E9" s="159">
        <f>'인원 입력 기능'!E8</f>
        <v>438</v>
      </c>
      <c r="F9" s="144">
        <f t="shared" si="2"/>
        <v>1.7073161224434111E-3</v>
      </c>
      <c r="G9" s="145">
        <f>SUM($E$6:E9)</f>
        <v>1429</v>
      </c>
      <c r="H9" s="146">
        <f t="shared" si="3"/>
        <v>5.5702162990219966E-3</v>
      </c>
      <c r="I9" s="115"/>
      <c r="J9" s="115"/>
      <c r="K9" s="125"/>
      <c r="L9" s="185"/>
      <c r="M9" s="183">
        <v>4</v>
      </c>
      <c r="N9" s="184">
        <v>109</v>
      </c>
    </row>
    <row r="10" spans="1:14" s="122" customFormat="1" ht="25" customHeight="1">
      <c r="A10" s="115"/>
      <c r="B10" s="126">
        <f>'인원 입력 기능'!B9</f>
        <v>136</v>
      </c>
      <c r="C10" s="127">
        <f t="shared" si="1"/>
        <v>1</v>
      </c>
      <c r="D10" s="162">
        <f t="shared" si="4"/>
        <v>99.32</v>
      </c>
      <c r="E10" s="159">
        <f>'인원 입력 기능'!E9</f>
        <v>624</v>
      </c>
      <c r="F10" s="144">
        <f t="shared" si="2"/>
        <v>2.4323407771796542E-3</v>
      </c>
      <c r="G10" s="145">
        <f>SUM($E$6:E10)</f>
        <v>2053</v>
      </c>
      <c r="H10" s="146">
        <f t="shared" si="3"/>
        <v>8.0025570762016496E-3</v>
      </c>
      <c r="I10" s="115"/>
      <c r="J10" s="115"/>
      <c r="K10" s="125"/>
      <c r="L10" s="185"/>
      <c r="M10" s="183">
        <v>5</v>
      </c>
      <c r="N10" s="184">
        <v>98</v>
      </c>
    </row>
    <row r="11" spans="1:14" s="122" customFormat="1" ht="25" customHeight="1">
      <c r="A11" s="115"/>
      <c r="B11" s="126">
        <f>'인원 입력 기능'!B10</f>
        <v>135</v>
      </c>
      <c r="C11" s="127">
        <f t="shared" si="1"/>
        <v>1</v>
      </c>
      <c r="D11" s="162">
        <f t="shared" si="4"/>
        <v>99</v>
      </c>
      <c r="E11" s="159">
        <f>'인원 입력 기능'!E10</f>
        <v>1045</v>
      </c>
      <c r="F11" s="144">
        <f t="shared" si="2"/>
        <v>4.0733912053729782E-3</v>
      </c>
      <c r="G11" s="145">
        <f>SUM($E$6:E11)</f>
        <v>3098</v>
      </c>
      <c r="H11" s="146">
        <f t="shared" si="3"/>
        <v>1.2075948281574629E-2</v>
      </c>
      <c r="I11" s="115"/>
      <c r="J11" s="115"/>
      <c r="K11" s="125"/>
      <c r="L11" s="185"/>
      <c r="M11" s="183">
        <v>6</v>
      </c>
      <c r="N11" s="184">
        <v>81</v>
      </c>
    </row>
    <row r="12" spans="1:14" s="122" customFormat="1" ht="25" customHeight="1">
      <c r="A12" s="115"/>
      <c r="B12" s="126">
        <f>'인원 입력 기능'!B11</f>
        <v>134</v>
      </c>
      <c r="C12" s="127">
        <f t="shared" si="1"/>
        <v>1</v>
      </c>
      <c r="D12" s="162">
        <f t="shared" si="4"/>
        <v>98.64</v>
      </c>
      <c r="E12" s="159">
        <f>'인원 입력 기능'!E11</f>
        <v>792</v>
      </c>
      <c r="F12" s="144">
        <f t="shared" si="2"/>
        <v>3.0872017556510993E-3</v>
      </c>
      <c r="G12" s="145">
        <f>SUM($E$6:E12)</f>
        <v>3890</v>
      </c>
      <c r="H12" s="146">
        <f t="shared" si="3"/>
        <v>1.5163150037225728E-2</v>
      </c>
      <c r="I12" s="115"/>
      <c r="J12" s="115"/>
      <c r="K12" s="125"/>
      <c r="L12" s="185"/>
      <c r="M12" s="183">
        <v>7</v>
      </c>
      <c r="N12" s="184">
        <v>70</v>
      </c>
    </row>
    <row r="13" spans="1:14" s="122" customFormat="1" ht="25" customHeight="1">
      <c r="A13" s="115"/>
      <c r="B13" s="126">
        <f>'인원 입력 기능'!B12</f>
        <v>133</v>
      </c>
      <c r="C13" s="127">
        <f t="shared" si="1"/>
        <v>1</v>
      </c>
      <c r="D13" s="162">
        <f t="shared" si="4"/>
        <v>98.27</v>
      </c>
      <c r="E13" s="159">
        <f>'인원 입력 기능'!E12</f>
        <v>1089</v>
      </c>
      <c r="F13" s="144">
        <f t="shared" si="2"/>
        <v>4.2449024140202617E-3</v>
      </c>
      <c r="G13" s="145">
        <f>SUM($E$6:E13)</f>
        <v>4979</v>
      </c>
      <c r="H13" s="146">
        <f t="shared" si="3"/>
        <v>1.9408052451245991E-2</v>
      </c>
      <c r="I13" s="115"/>
      <c r="J13" s="115"/>
      <c r="K13" s="125"/>
      <c r="L13" s="185"/>
      <c r="M13" s="183">
        <v>8</v>
      </c>
      <c r="N13" s="184">
        <v>67</v>
      </c>
    </row>
    <row r="14" spans="1:14" s="122" customFormat="1" ht="25" customHeight="1">
      <c r="A14" s="115"/>
      <c r="B14" s="126">
        <f>'인원 입력 기능'!B13</f>
        <v>132</v>
      </c>
      <c r="C14" s="127">
        <f t="shared" si="1"/>
        <v>1</v>
      </c>
      <c r="D14" s="162">
        <f t="shared" si="4"/>
        <v>97.8</v>
      </c>
      <c r="E14" s="159">
        <f>'인원 입력 기능'!E13</f>
        <v>1328</v>
      </c>
      <c r="F14" s="144">
        <f t="shared" si="2"/>
        <v>5.1765201155361869E-3</v>
      </c>
      <c r="G14" s="145">
        <f>SUM($E$6:E14)</f>
        <v>6307</v>
      </c>
      <c r="H14" s="146">
        <f t="shared" si="3"/>
        <v>2.4584572566782176E-2</v>
      </c>
      <c r="I14" s="115"/>
      <c r="J14" s="115"/>
      <c r="K14" s="125"/>
      <c r="L14" s="185"/>
      <c r="M14" s="183">
        <v>9</v>
      </c>
      <c r="N14" s="184">
        <v>52</v>
      </c>
    </row>
    <row r="15" spans="1:14" s="122" customFormat="1" ht="25" customHeight="1">
      <c r="A15" s="115"/>
      <c r="B15" s="126">
        <f>'인원 입력 기능'!B14</f>
        <v>131</v>
      </c>
      <c r="C15" s="127">
        <f t="shared" si="1"/>
        <v>1</v>
      </c>
      <c r="D15" s="162">
        <f t="shared" si="4"/>
        <v>97.27</v>
      </c>
      <c r="E15" s="159">
        <f>'인원 입력 기능'!E14</f>
        <v>1412</v>
      </c>
      <c r="F15" s="144">
        <f t="shared" si="2"/>
        <v>5.5039506047719093E-3</v>
      </c>
      <c r="G15" s="145">
        <f>SUM($E$6:E15)</f>
        <v>7719</v>
      </c>
      <c r="H15" s="146">
        <f t="shared" si="3"/>
        <v>3.0088523171554086E-2</v>
      </c>
      <c r="I15" s="115"/>
      <c r="J15" s="115"/>
      <c r="K15" s="125"/>
      <c r="N15" s="185"/>
    </row>
    <row r="16" spans="1:14" s="122" customFormat="1" ht="25" customHeight="1">
      <c r="A16" s="115"/>
      <c r="B16" s="126">
        <f>'인원 입력 기능'!B15</f>
        <v>130</v>
      </c>
      <c r="C16" s="127">
        <f t="shared" si="0"/>
        <v>1</v>
      </c>
      <c r="D16" s="162">
        <f t="shared" si="4"/>
        <v>96.58</v>
      </c>
      <c r="E16" s="159">
        <f>'인원 입력 기능'!E15</f>
        <v>2133</v>
      </c>
      <c r="F16" s="144">
        <f t="shared" si="2"/>
        <v>8.3143956373785289E-3</v>
      </c>
      <c r="G16" s="145">
        <f>SUM($E$6:E16)</f>
        <v>9852</v>
      </c>
      <c r="H16" s="146">
        <f t="shared" si="3"/>
        <v>3.8402918808932617E-2</v>
      </c>
      <c r="I16" s="115"/>
      <c r="J16" s="115"/>
      <c r="K16" s="125"/>
      <c r="N16" s="185"/>
    </row>
    <row r="17" spans="1:11" s="122" customFormat="1" ht="25" customHeight="1">
      <c r="A17" s="115"/>
      <c r="B17" s="126">
        <f>'인원 입력 기능'!B16</f>
        <v>129</v>
      </c>
      <c r="C17" s="127">
        <f t="shared" si="0"/>
        <v>1</v>
      </c>
      <c r="D17" s="162">
        <f t="shared" si="4"/>
        <v>95.75</v>
      </c>
      <c r="E17" s="159">
        <f>'인원 입력 기능'!E16</f>
        <v>2083</v>
      </c>
      <c r="F17" s="144">
        <f t="shared" si="2"/>
        <v>8.1194965366429804E-3</v>
      </c>
      <c r="G17" s="145">
        <f>SUM($E$6:E17)</f>
        <v>11935</v>
      </c>
      <c r="H17" s="146">
        <f t="shared" si="3"/>
        <v>4.6522415345575593E-2</v>
      </c>
      <c r="I17" s="115"/>
      <c r="J17" s="115"/>
      <c r="K17" s="125"/>
    </row>
    <row r="18" spans="1:11" s="122" customFormat="1" ht="25" customHeight="1">
      <c r="A18" s="115"/>
      <c r="B18" s="126">
        <f>'인원 입력 기능'!B17</f>
        <v>128</v>
      </c>
      <c r="C18" s="127">
        <f t="shared" si="0"/>
        <v>2</v>
      </c>
      <c r="D18" s="162">
        <f t="shared" si="4"/>
        <v>94.9</v>
      </c>
      <c r="E18" s="159">
        <f>'인원 입력 기능'!E17</f>
        <v>2310</v>
      </c>
      <c r="F18" s="144">
        <f t="shared" si="2"/>
        <v>9.0043384539823731E-3</v>
      </c>
      <c r="G18" s="145">
        <f>SUM($E$6:E18)</f>
        <v>14245</v>
      </c>
      <c r="H18" s="146">
        <f t="shared" si="3"/>
        <v>5.5526753799557967E-2</v>
      </c>
      <c r="I18" s="115"/>
      <c r="J18" s="115"/>
      <c r="K18" s="125"/>
    </row>
    <row r="19" spans="1:11" s="122" customFormat="1" ht="25" customHeight="1">
      <c r="A19" s="115"/>
      <c r="B19" s="126">
        <f>'인원 입력 기능'!B18</f>
        <v>127</v>
      </c>
      <c r="C19" s="127">
        <f t="shared" si="0"/>
        <v>2</v>
      </c>
      <c r="D19" s="162">
        <f t="shared" si="4"/>
        <v>93.86</v>
      </c>
      <c r="E19" s="159">
        <f>'인원 입력 기능'!E18</f>
        <v>3027</v>
      </c>
      <c r="F19" s="144">
        <f t="shared" si="2"/>
        <v>1.179919155853015E-2</v>
      </c>
      <c r="G19" s="145">
        <f>SUM($E$6:E19)</f>
        <v>17272</v>
      </c>
      <c r="H19" s="146">
        <f t="shared" si="3"/>
        <v>6.7325945358088113E-2</v>
      </c>
      <c r="I19" s="115"/>
      <c r="J19" s="115"/>
      <c r="K19" s="125"/>
    </row>
    <row r="20" spans="1:11" s="122" customFormat="1" ht="25" customHeight="1">
      <c r="A20" s="115"/>
      <c r="B20" s="126">
        <f>'인원 입력 기능'!B19</f>
        <v>126</v>
      </c>
      <c r="C20" s="127">
        <f t="shared" si="0"/>
        <v>2</v>
      </c>
      <c r="D20" s="162">
        <f t="shared" si="4"/>
        <v>92.63</v>
      </c>
      <c r="E20" s="159">
        <f>'인원 입력 기능'!E19</f>
        <v>3268</v>
      </c>
      <c r="F20" s="144">
        <f t="shared" si="2"/>
        <v>1.2738605224075496E-2</v>
      </c>
      <c r="G20" s="145">
        <f>SUM($E$6:E20)</f>
        <v>20540</v>
      </c>
      <c r="H20" s="146">
        <f t="shared" si="3"/>
        <v>8.0064550582163607E-2</v>
      </c>
      <c r="I20" s="115"/>
      <c r="J20" s="115"/>
      <c r="K20" s="125"/>
    </row>
    <row r="21" spans="1:11" s="122" customFormat="1" ht="25" customHeight="1">
      <c r="A21" s="115"/>
      <c r="B21" s="126">
        <f>'인원 입력 기능'!B20</f>
        <v>125</v>
      </c>
      <c r="C21" s="127">
        <f t="shared" si="0"/>
        <v>2</v>
      </c>
      <c r="D21" s="162">
        <f t="shared" si="4"/>
        <v>91.36</v>
      </c>
      <c r="E21" s="159">
        <f>'인원 입력 기능'!E20</f>
        <v>3231</v>
      </c>
      <c r="F21" s="144">
        <f t="shared" si="2"/>
        <v>1.2594379889531189E-2</v>
      </c>
      <c r="G21" s="145">
        <f>SUM($E$6:E21)</f>
        <v>23771</v>
      </c>
      <c r="H21" s="146">
        <f t="shared" si="3"/>
        <v>9.2658930471694809E-2</v>
      </c>
      <c r="I21" s="115"/>
      <c r="J21" s="115"/>
      <c r="K21" s="125"/>
    </row>
    <row r="22" spans="1:11" s="122" customFormat="1" ht="25" customHeight="1">
      <c r="A22" s="115"/>
      <c r="B22" s="126">
        <f>'인원 입력 기능'!B21</f>
        <v>124</v>
      </c>
      <c r="C22" s="127">
        <f t="shared" si="0"/>
        <v>2</v>
      </c>
      <c r="D22" s="162">
        <f t="shared" si="4"/>
        <v>89.98</v>
      </c>
      <c r="E22" s="159">
        <f>'인원 입력 기능'!E21</f>
        <v>3866</v>
      </c>
      <c r="F22" s="144">
        <f t="shared" si="2"/>
        <v>1.5069598468872665E-2</v>
      </c>
      <c r="G22" s="145">
        <f>SUM($E$6:E22)</f>
        <v>27637</v>
      </c>
      <c r="H22" s="146">
        <f t="shared" si="3"/>
        <v>0.10772852894056748</v>
      </c>
      <c r="I22" s="115"/>
      <c r="J22" s="115"/>
      <c r="K22" s="125"/>
    </row>
    <row r="23" spans="1:11" s="122" customFormat="1" ht="25" customHeight="1">
      <c r="A23" s="115"/>
      <c r="B23" s="126">
        <f>'인원 입력 기능'!B22</f>
        <v>123</v>
      </c>
      <c r="C23" s="127">
        <f t="shared" si="0"/>
        <v>2</v>
      </c>
      <c r="D23" s="162">
        <f t="shared" si="4"/>
        <v>88.46</v>
      </c>
      <c r="E23" s="159">
        <f>'인원 입력 기능'!E22</f>
        <v>3925</v>
      </c>
      <c r="F23" s="144">
        <f t="shared" si="2"/>
        <v>1.5299579407740613E-2</v>
      </c>
      <c r="G23" s="145">
        <f>SUM($E$6:E23)</f>
        <v>31562</v>
      </c>
      <c r="H23" s="146">
        <f t="shared" si="3"/>
        <v>0.12302810834830809</v>
      </c>
      <c r="I23" s="115"/>
      <c r="J23" s="115"/>
      <c r="K23" s="125"/>
    </row>
    <row r="24" spans="1:11" s="122" customFormat="1" ht="25" customHeight="1">
      <c r="A24" s="115"/>
      <c r="B24" s="126">
        <f>'인원 입력 기능'!B23</f>
        <v>122</v>
      </c>
      <c r="C24" s="127">
        <f t="shared" si="0"/>
        <v>3</v>
      </c>
      <c r="D24" s="162">
        <f t="shared" si="4"/>
        <v>86.95</v>
      </c>
      <c r="E24" s="159">
        <f>'인원 입력 기능'!E23</f>
        <v>3857</v>
      </c>
      <c r="F24" s="144">
        <f t="shared" si="2"/>
        <v>1.5034516630740265E-2</v>
      </c>
      <c r="G24" s="145">
        <f>SUM($E$6:E24)</f>
        <v>35419</v>
      </c>
      <c r="H24" s="146">
        <f t="shared" si="3"/>
        <v>0.13806262497904834</v>
      </c>
      <c r="I24" s="115"/>
      <c r="J24" s="115"/>
      <c r="K24" s="125"/>
    </row>
    <row r="25" spans="1:11" s="122" customFormat="1" ht="25" customHeight="1">
      <c r="A25" s="115"/>
      <c r="B25" s="126">
        <f>'인원 입력 기능'!B24</f>
        <v>121</v>
      </c>
      <c r="C25" s="127">
        <f t="shared" si="0"/>
        <v>3</v>
      </c>
      <c r="D25" s="162">
        <f t="shared" si="4"/>
        <v>85.29</v>
      </c>
      <c r="E25" s="159">
        <f>'인원 입력 기능'!E24</f>
        <v>4634</v>
      </c>
      <c r="F25" s="144">
        <f t="shared" si="2"/>
        <v>1.8063248656170702E-2</v>
      </c>
      <c r="G25" s="145">
        <f>SUM($E$6:E25)</f>
        <v>40053</v>
      </c>
      <c r="H25" s="146">
        <f t="shared" si="3"/>
        <v>0.15612587363521904</v>
      </c>
      <c r="I25" s="115"/>
      <c r="J25" s="115"/>
      <c r="K25" s="125"/>
    </row>
    <row r="26" spans="1:11" s="122" customFormat="1" ht="25" customHeight="1">
      <c r="A26" s="115"/>
      <c r="B26" s="126">
        <f>'인원 입력 기능'!B25</f>
        <v>120</v>
      </c>
      <c r="C26" s="127">
        <f t="shared" si="0"/>
        <v>3</v>
      </c>
      <c r="D26" s="162">
        <f t="shared" si="4"/>
        <v>83.31</v>
      </c>
      <c r="E26" s="159">
        <f>'인원 입력 기능'!E25</f>
        <v>5509</v>
      </c>
      <c r="F26" s="144">
        <f t="shared" si="2"/>
        <v>2.1473982919042813E-2</v>
      </c>
      <c r="G26" s="145">
        <f>SUM($E$6:E26)</f>
        <v>45562</v>
      </c>
      <c r="H26" s="146">
        <f t="shared" si="3"/>
        <v>0.17759985655426186</v>
      </c>
      <c r="I26" s="115"/>
      <c r="J26" s="115"/>
      <c r="K26" s="125"/>
    </row>
    <row r="27" spans="1:11" s="122" customFormat="1" ht="25" customHeight="1">
      <c r="A27" s="115"/>
      <c r="B27" s="126">
        <f>'인원 입력 기능'!B26</f>
        <v>119</v>
      </c>
      <c r="C27" s="127">
        <f t="shared" si="0"/>
        <v>3</v>
      </c>
      <c r="D27" s="162">
        <f t="shared" si="4"/>
        <v>81.349999999999994</v>
      </c>
      <c r="E27" s="159">
        <f>'인원 입력 기능'!E26</f>
        <v>4553</v>
      </c>
      <c r="F27" s="144">
        <f t="shared" si="2"/>
        <v>1.7747512112979112E-2</v>
      </c>
      <c r="G27" s="145">
        <f>SUM($E$6:E27)</f>
        <v>50115</v>
      </c>
      <c r="H27" s="146">
        <f t="shared" si="3"/>
        <v>0.19534736866724098</v>
      </c>
      <c r="I27" s="115"/>
      <c r="J27" s="115"/>
      <c r="K27" s="125"/>
    </row>
    <row r="28" spans="1:11" s="122" customFormat="1" ht="25" customHeight="1">
      <c r="A28" s="115"/>
      <c r="B28" s="126">
        <f>'인원 입력 기능'!B27</f>
        <v>118</v>
      </c>
      <c r="C28" s="127">
        <f t="shared" si="0"/>
        <v>3</v>
      </c>
      <c r="D28" s="162">
        <f t="shared" si="4"/>
        <v>79.47</v>
      </c>
      <c r="E28" s="159">
        <f>'인원 입력 기능'!E27</f>
        <v>5108</v>
      </c>
      <c r="F28" s="144">
        <f t="shared" si="2"/>
        <v>1.9910892131143706E-2</v>
      </c>
      <c r="G28" s="145">
        <f>SUM($E$6:E28)</f>
        <v>55223</v>
      </c>
      <c r="H28" s="146">
        <f t="shared" si="3"/>
        <v>0.21525826079838467</v>
      </c>
      <c r="I28" s="115"/>
      <c r="J28" s="115"/>
      <c r="K28" s="125"/>
    </row>
    <row r="29" spans="1:11" s="122" customFormat="1" ht="25" customHeight="1">
      <c r="A29" s="115"/>
      <c r="B29" s="126">
        <f>'인원 입력 기능'!B28</f>
        <v>117</v>
      </c>
      <c r="C29" s="127">
        <f t="shared" si="0"/>
        <v>3</v>
      </c>
      <c r="D29" s="162">
        <f t="shared" si="4"/>
        <v>77.44</v>
      </c>
      <c r="E29" s="159">
        <f>'인원 입력 기능'!E28</f>
        <v>5300</v>
      </c>
      <c r="F29" s="144">
        <f t="shared" si="2"/>
        <v>2.0659304677968216E-2</v>
      </c>
      <c r="G29" s="145">
        <f>SUM($E$6:E29)</f>
        <v>60523</v>
      </c>
      <c r="H29" s="146">
        <f t="shared" si="3"/>
        <v>0.2359175654763529</v>
      </c>
      <c r="I29" s="115"/>
      <c r="J29" s="115"/>
      <c r="K29" s="125"/>
    </row>
    <row r="30" spans="1:11" s="122" customFormat="1" ht="25" customHeight="1">
      <c r="A30" s="115"/>
      <c r="B30" s="126">
        <f>'인원 입력 기능'!B29</f>
        <v>116</v>
      </c>
      <c r="C30" s="127">
        <f t="shared" si="0"/>
        <v>4</v>
      </c>
      <c r="D30" s="162">
        <f t="shared" si="4"/>
        <v>75.39</v>
      </c>
      <c r="E30" s="159">
        <f>'인원 입력 기능'!E29</f>
        <v>5212</v>
      </c>
      <c r="F30" s="144">
        <f t="shared" si="2"/>
        <v>2.0316282260673651E-2</v>
      </c>
      <c r="G30" s="145">
        <f>SUM($E$6:E30)</f>
        <v>65735</v>
      </c>
      <c r="H30" s="146">
        <f t="shared" si="3"/>
        <v>0.25623384773702657</v>
      </c>
      <c r="I30" s="115"/>
      <c r="J30" s="115"/>
      <c r="K30" s="125"/>
    </row>
    <row r="31" spans="1:11" s="122" customFormat="1" ht="25" customHeight="1">
      <c r="A31" s="115"/>
      <c r="B31" s="126">
        <f>'인원 입력 기능'!B30</f>
        <v>115</v>
      </c>
      <c r="C31" s="127">
        <f t="shared" si="0"/>
        <v>4</v>
      </c>
      <c r="D31" s="162">
        <f t="shared" si="4"/>
        <v>73.11</v>
      </c>
      <c r="E31" s="159">
        <f>'인원 입력 기능'!E30</f>
        <v>6510</v>
      </c>
      <c r="F31" s="144">
        <f t="shared" si="2"/>
        <v>2.5375862915768505E-2</v>
      </c>
      <c r="G31" s="145">
        <f>SUM($E$6:E31)</f>
        <v>72245</v>
      </c>
      <c r="H31" s="146">
        <f t="shared" si="3"/>
        <v>0.28160971065279505</v>
      </c>
      <c r="I31" s="115"/>
      <c r="J31" s="115"/>
      <c r="K31" s="125"/>
    </row>
    <row r="32" spans="1:11" s="122" customFormat="1" ht="25" customHeight="1">
      <c r="A32" s="115"/>
      <c r="B32" s="126">
        <f>'인원 입력 기능'!B31</f>
        <v>114</v>
      </c>
      <c r="C32" s="127">
        <f t="shared" si="0"/>
        <v>4</v>
      </c>
      <c r="D32" s="162">
        <f t="shared" si="4"/>
        <v>70.78</v>
      </c>
      <c r="E32" s="159">
        <f>'인원 입력 기능'!E31</f>
        <v>5442</v>
      </c>
      <c r="F32" s="144">
        <f t="shared" si="2"/>
        <v>2.1212818124057176E-2</v>
      </c>
      <c r="G32" s="145">
        <f>SUM($E$6:E32)</f>
        <v>77687</v>
      </c>
      <c r="H32" s="146">
        <f t="shared" si="3"/>
        <v>0.30282252877685223</v>
      </c>
      <c r="I32" s="115"/>
      <c r="J32" s="115"/>
      <c r="K32" s="125"/>
    </row>
    <row r="33" spans="1:11" s="122" customFormat="1" ht="25" customHeight="1">
      <c r="A33" s="115"/>
      <c r="B33" s="126">
        <f>'인원 입력 기능'!B32</f>
        <v>113</v>
      </c>
      <c r="C33" s="127">
        <f t="shared" si="0"/>
        <v>4</v>
      </c>
      <c r="D33" s="162">
        <f t="shared" si="4"/>
        <v>68.680000000000007</v>
      </c>
      <c r="E33" s="159">
        <f>'인원 입력 기능'!E32</f>
        <v>5325</v>
      </c>
      <c r="F33" s="144">
        <f t="shared" si="2"/>
        <v>2.0756754228335991E-2</v>
      </c>
      <c r="G33" s="145">
        <f>SUM($E$6:E33)</f>
        <v>83012</v>
      </c>
      <c r="H33" s="146">
        <f t="shared" si="3"/>
        <v>0.32357928300518823</v>
      </c>
      <c r="I33" s="115"/>
      <c r="J33" s="115"/>
      <c r="K33" s="125"/>
    </row>
    <row r="34" spans="1:11" s="122" customFormat="1" ht="25" customHeight="1">
      <c r="A34" s="115"/>
      <c r="B34" s="126">
        <f>'인원 입력 기능'!B33</f>
        <v>112</v>
      </c>
      <c r="C34" s="127">
        <f t="shared" si="0"/>
        <v>4</v>
      </c>
      <c r="D34" s="162">
        <f t="shared" si="4"/>
        <v>66.62</v>
      </c>
      <c r="E34" s="159">
        <f>'인원 입력 기능'!E33</f>
        <v>5260</v>
      </c>
      <c r="F34" s="144">
        <f t="shared" si="2"/>
        <v>2.0503385397379777E-2</v>
      </c>
      <c r="G34" s="145">
        <f>SUM($E$6:E34)</f>
        <v>88272</v>
      </c>
      <c r="H34" s="146">
        <f t="shared" si="3"/>
        <v>0.34408266840256801</v>
      </c>
      <c r="I34" s="115"/>
      <c r="J34" s="115"/>
      <c r="K34" s="125"/>
    </row>
    <row r="35" spans="1:11" s="122" customFormat="1" ht="25" customHeight="1">
      <c r="A35" s="115"/>
      <c r="B35" s="126">
        <f>'인원 입력 기능'!B34</f>
        <v>111</v>
      </c>
      <c r="C35" s="127">
        <f t="shared" si="0"/>
        <v>4</v>
      </c>
      <c r="D35" s="162">
        <f t="shared" si="4"/>
        <v>64.56</v>
      </c>
      <c r="E35" s="159">
        <f>'인원 입력 기능'!E34</f>
        <v>5304</v>
      </c>
      <c r="F35" s="144">
        <f t="shared" si="2"/>
        <v>2.067489660602706E-2</v>
      </c>
      <c r="G35" s="145">
        <f>SUM($E$6:E35)</f>
        <v>93576</v>
      </c>
      <c r="H35" s="146">
        <f t="shared" si="3"/>
        <v>0.36475756500859507</v>
      </c>
      <c r="I35" s="115"/>
      <c r="J35" s="115"/>
      <c r="K35" s="125"/>
    </row>
    <row r="36" spans="1:11" s="122" customFormat="1" ht="25" customHeight="1">
      <c r="A36" s="115"/>
      <c r="B36" s="126">
        <f>'인원 입력 기능'!B35</f>
        <v>110</v>
      </c>
      <c r="C36" s="127">
        <f t="shared" si="0"/>
        <v>4</v>
      </c>
      <c r="D36" s="162">
        <f t="shared" si="4"/>
        <v>62.43</v>
      </c>
      <c r="E36" s="159">
        <f>'인원 입력 기능'!E35</f>
        <v>5611</v>
      </c>
      <c r="F36" s="144">
        <f t="shared" si="2"/>
        <v>2.187157708454333E-2</v>
      </c>
      <c r="G36" s="145">
        <f>SUM($E$6:E36)</f>
        <v>99187</v>
      </c>
      <c r="H36" s="146">
        <f t="shared" si="3"/>
        <v>0.38662914209313837</v>
      </c>
      <c r="I36" s="115"/>
      <c r="J36" s="115"/>
      <c r="K36" s="125"/>
    </row>
    <row r="37" spans="1:11" s="122" customFormat="1" ht="25" customHeight="1">
      <c r="A37" s="115"/>
      <c r="B37" s="126">
        <f>'인원 입력 기능'!B36</f>
        <v>109</v>
      </c>
      <c r="C37" s="127">
        <f t="shared" si="0"/>
        <v>4</v>
      </c>
      <c r="D37" s="162">
        <f t="shared" si="4"/>
        <v>60.16</v>
      </c>
      <c r="E37" s="159">
        <f>'인원 입력 기능'!E36</f>
        <v>6042</v>
      </c>
      <c r="F37" s="144">
        <f t="shared" si="2"/>
        <v>2.3551607332883764E-2</v>
      </c>
      <c r="G37" s="145">
        <f>SUM($E$6:E37)</f>
        <v>105229</v>
      </c>
      <c r="H37" s="146">
        <f t="shared" si="3"/>
        <v>0.41018074942602217</v>
      </c>
      <c r="I37" s="115"/>
      <c r="J37" s="115"/>
      <c r="K37" s="125"/>
    </row>
    <row r="38" spans="1:11" s="122" customFormat="1" ht="25" customHeight="1">
      <c r="A38" s="115"/>
      <c r="B38" s="126">
        <f>'인원 입력 기능'!B37</f>
        <v>108</v>
      </c>
      <c r="C38" s="127">
        <f t="shared" si="0"/>
        <v>5</v>
      </c>
      <c r="D38" s="162">
        <f t="shared" si="4"/>
        <v>57.99</v>
      </c>
      <c r="E38" s="159">
        <f>'인원 입력 기능'!E37</f>
        <v>5090</v>
      </c>
      <c r="F38" s="144">
        <f t="shared" si="2"/>
        <v>1.9840728454878911E-2</v>
      </c>
      <c r="G38" s="145">
        <f>SUM($E$6:E38)</f>
        <v>110319</v>
      </c>
      <c r="H38" s="146">
        <f t="shared" si="3"/>
        <v>0.43002147788090106</v>
      </c>
      <c r="I38" s="115"/>
      <c r="J38" s="115"/>
      <c r="K38" s="125"/>
    </row>
    <row r="39" spans="1:11" s="122" customFormat="1" ht="25" customHeight="1">
      <c r="A39" s="115"/>
      <c r="B39" s="126">
        <f>'인원 입력 기능'!B38</f>
        <v>107</v>
      </c>
      <c r="C39" s="127">
        <f t="shared" si="0"/>
        <v>5</v>
      </c>
      <c r="D39" s="162">
        <f t="shared" si="4"/>
        <v>56.07</v>
      </c>
      <c r="E39" s="159">
        <f>'인원 입력 기능'!E38</f>
        <v>4762</v>
      </c>
      <c r="F39" s="144">
        <f t="shared" si="2"/>
        <v>1.8562190354053706E-2</v>
      </c>
      <c r="G39" s="145">
        <f>SUM($E$6:E39)</f>
        <v>115081</v>
      </c>
      <c r="H39" s="146">
        <f t="shared" si="3"/>
        <v>0.44858366823495477</v>
      </c>
      <c r="I39" s="115"/>
      <c r="J39" s="115"/>
      <c r="K39" s="125"/>
    </row>
    <row r="40" spans="1:11" s="122" customFormat="1" ht="25" customHeight="1">
      <c r="A40" s="115"/>
      <c r="B40" s="126">
        <f>'인원 입력 기능'!B39</f>
        <v>106</v>
      </c>
      <c r="C40" s="127">
        <f t="shared" si="0"/>
        <v>5</v>
      </c>
      <c r="D40" s="162">
        <f t="shared" si="4"/>
        <v>54.19</v>
      </c>
      <c r="E40" s="159">
        <f>'인원 입력 기능'!E39</f>
        <v>4907</v>
      </c>
      <c r="F40" s="144">
        <f t="shared" si="2"/>
        <v>1.9127397746186801E-2</v>
      </c>
      <c r="G40" s="145">
        <f>SUM($E$6:E40)</f>
        <v>119988</v>
      </c>
      <c r="H40" s="146">
        <f t="shared" si="3"/>
        <v>0.46771106598114154</v>
      </c>
      <c r="I40" s="115"/>
      <c r="J40" s="115"/>
      <c r="K40" s="125"/>
    </row>
    <row r="41" spans="1:11" s="122" customFormat="1" ht="25" customHeight="1">
      <c r="A41" s="115"/>
      <c r="B41" s="126">
        <f>'인원 입력 기능'!B40</f>
        <v>105</v>
      </c>
      <c r="C41" s="127">
        <f t="shared" si="0"/>
        <v>5</v>
      </c>
      <c r="D41" s="162">
        <f t="shared" si="4"/>
        <v>52.17</v>
      </c>
      <c r="E41" s="159">
        <f>'인원 입력 기능'!E40</f>
        <v>5427</v>
      </c>
      <c r="F41" s="144">
        <f t="shared" si="2"/>
        <v>2.1154348393836512E-2</v>
      </c>
      <c r="G41" s="145">
        <f>SUM($E$6:E41)</f>
        <v>125415</v>
      </c>
      <c r="H41" s="146">
        <f t="shared" si="3"/>
        <v>0.48886541437497805</v>
      </c>
      <c r="I41" s="115"/>
      <c r="J41" s="115"/>
      <c r="K41" s="125"/>
    </row>
    <row r="42" spans="1:11" s="122" customFormat="1" ht="25" customHeight="1">
      <c r="A42" s="115"/>
      <c r="B42" s="126">
        <f>'인원 입력 기능'!B41</f>
        <v>104</v>
      </c>
      <c r="C42" s="127">
        <f t="shared" si="0"/>
        <v>5</v>
      </c>
      <c r="D42" s="162">
        <f t="shared" si="4"/>
        <v>50.27</v>
      </c>
      <c r="E42" s="159">
        <f>'인원 입력 기능'!E41</f>
        <v>4323</v>
      </c>
      <c r="F42" s="144">
        <f t="shared" si="2"/>
        <v>1.6850976249595584E-2</v>
      </c>
      <c r="G42" s="145">
        <f>SUM($E$6:E42)</f>
        <v>129738</v>
      </c>
      <c r="H42" s="146">
        <f t="shared" si="3"/>
        <v>0.50571639062457363</v>
      </c>
      <c r="I42" s="115"/>
      <c r="J42" s="115"/>
      <c r="K42" s="125"/>
    </row>
    <row r="43" spans="1:11" s="122" customFormat="1" ht="25" customHeight="1">
      <c r="A43" s="115"/>
      <c r="B43" s="126">
        <f>'인원 입력 기능'!B42</f>
        <v>103</v>
      </c>
      <c r="C43" s="127">
        <f t="shared" si="0"/>
        <v>5</v>
      </c>
      <c r="D43" s="162">
        <f t="shared" si="4"/>
        <v>48.53</v>
      </c>
      <c r="E43" s="159">
        <f>'인원 입력 기능'!E42</f>
        <v>4597</v>
      </c>
      <c r="F43" s="144">
        <f t="shared" si="2"/>
        <v>1.7919023321626395E-2</v>
      </c>
      <c r="G43" s="145">
        <f>SUM($E$6:E43)</f>
        <v>134335</v>
      </c>
      <c r="H43" s="146">
        <f t="shared" si="3"/>
        <v>0.52363541394620006</v>
      </c>
      <c r="I43" s="115"/>
      <c r="J43" s="115"/>
      <c r="K43" s="125"/>
    </row>
    <row r="44" spans="1:11" s="122" customFormat="1" ht="25" customHeight="1">
      <c r="A44" s="115"/>
      <c r="B44" s="126">
        <f>'인원 입력 기능'!B43</f>
        <v>102</v>
      </c>
      <c r="C44" s="127">
        <f t="shared" si="0"/>
        <v>5</v>
      </c>
      <c r="D44" s="162">
        <f t="shared" si="4"/>
        <v>46.86</v>
      </c>
      <c r="E44" s="159">
        <f>'인원 입력 기능'!E43</f>
        <v>3993</v>
      </c>
      <c r="F44" s="144">
        <f t="shared" si="2"/>
        <v>1.556464218474096E-2</v>
      </c>
      <c r="G44" s="145">
        <f>SUM($E$6:E44)</f>
        <v>138328</v>
      </c>
      <c r="H44" s="146">
        <f t="shared" si="3"/>
        <v>0.53920005613094102</v>
      </c>
      <c r="I44" s="115"/>
      <c r="J44" s="115"/>
      <c r="K44" s="125"/>
    </row>
    <row r="45" spans="1:11" s="122" customFormat="1" ht="25" customHeight="1">
      <c r="A45" s="115"/>
      <c r="B45" s="126">
        <f>'인원 입력 기능'!B44</f>
        <v>101</v>
      </c>
      <c r="C45" s="127">
        <f t="shared" si="0"/>
        <v>5</v>
      </c>
      <c r="D45" s="162">
        <f t="shared" si="4"/>
        <v>45.32</v>
      </c>
      <c r="E45" s="159">
        <f>'인원 입력 기능'!E44</f>
        <v>3904</v>
      </c>
      <c r="F45" s="144">
        <f t="shared" si="2"/>
        <v>1.5217721785431682E-2</v>
      </c>
      <c r="G45" s="145">
        <f>SUM($E$6:E45)</f>
        <v>142232</v>
      </c>
      <c r="H45" s="146">
        <f t="shared" si="3"/>
        <v>0.5544177779163727</v>
      </c>
      <c r="I45" s="115"/>
      <c r="J45" s="115"/>
      <c r="K45" s="125"/>
    </row>
    <row r="46" spans="1:11" s="122" customFormat="1" ht="25" customHeight="1">
      <c r="A46" s="115"/>
      <c r="B46" s="126">
        <f>'인원 입력 기능'!B45</f>
        <v>100</v>
      </c>
      <c r="C46" s="127">
        <f t="shared" si="0"/>
        <v>5</v>
      </c>
      <c r="D46" s="162">
        <f t="shared" si="4"/>
        <v>43.73</v>
      </c>
      <c r="E46" s="159">
        <f>'인원 입력 기능'!E45</f>
        <v>4250</v>
      </c>
      <c r="F46" s="144">
        <f t="shared" si="2"/>
        <v>1.6566423562521682E-2</v>
      </c>
      <c r="G46" s="145">
        <f>SUM($E$6:E46)</f>
        <v>146482</v>
      </c>
      <c r="H46" s="146">
        <f t="shared" si="3"/>
        <v>0.57098420147889439</v>
      </c>
      <c r="I46" s="115"/>
      <c r="J46" s="115"/>
      <c r="K46" s="125"/>
    </row>
    <row r="47" spans="1:11" s="122" customFormat="1" ht="25" customHeight="1">
      <c r="A47" s="115"/>
      <c r="B47" s="126">
        <f>'인원 입력 기능'!B46</f>
        <v>99</v>
      </c>
      <c r="C47" s="127">
        <f t="shared" si="0"/>
        <v>5</v>
      </c>
      <c r="D47" s="162">
        <f t="shared" si="4"/>
        <v>42.15</v>
      </c>
      <c r="E47" s="159">
        <f>'인원 입력 기능'!E46</f>
        <v>3871</v>
      </c>
      <c r="F47" s="144">
        <f t="shared" si="2"/>
        <v>1.508908837894622E-2</v>
      </c>
      <c r="G47" s="145">
        <f>SUM($E$6:E47)</f>
        <v>150353</v>
      </c>
      <c r="H47" s="146">
        <f t="shared" si="3"/>
        <v>0.58607328985784057</v>
      </c>
      <c r="I47" s="115"/>
      <c r="J47" s="115"/>
      <c r="K47" s="125"/>
    </row>
    <row r="48" spans="1:11" s="122" customFormat="1" ht="25" customHeight="1">
      <c r="A48" s="115"/>
      <c r="B48" s="126">
        <f>'인원 입력 기능'!B47</f>
        <v>98</v>
      </c>
      <c r="C48" s="127">
        <f t="shared" si="0"/>
        <v>5</v>
      </c>
      <c r="D48" s="162">
        <f t="shared" si="4"/>
        <v>40.67</v>
      </c>
      <c r="E48" s="159">
        <f>'인원 입력 기능'!E47</f>
        <v>3694</v>
      </c>
      <c r="F48" s="144">
        <f t="shared" si="2"/>
        <v>1.4399145562342376E-2</v>
      </c>
      <c r="G48" s="145">
        <f>SUM($E$6:E48)</f>
        <v>154047</v>
      </c>
      <c r="H48" s="146">
        <f t="shared" si="3"/>
        <v>0.60047243542018303</v>
      </c>
      <c r="I48" s="115"/>
      <c r="J48" s="115"/>
      <c r="K48" s="125"/>
    </row>
    <row r="49" spans="1:11" s="122" customFormat="1" ht="25" customHeight="1">
      <c r="A49" s="115"/>
      <c r="B49" s="126">
        <f>'인원 입력 기능'!B48</f>
        <v>97</v>
      </c>
      <c r="C49" s="127">
        <f t="shared" si="0"/>
        <v>6</v>
      </c>
      <c r="D49" s="162">
        <f t="shared" si="4"/>
        <v>39.31</v>
      </c>
      <c r="E49" s="159">
        <f>'인원 입력 기능'!E48</f>
        <v>3321</v>
      </c>
      <c r="F49" s="144">
        <f t="shared" si="2"/>
        <v>1.2945198270855178E-2</v>
      </c>
      <c r="G49" s="145">
        <f>SUM($E$6:E49)</f>
        <v>157368</v>
      </c>
      <c r="H49" s="146">
        <f t="shared" si="3"/>
        <v>0.61341763369103819</v>
      </c>
      <c r="I49" s="115"/>
      <c r="J49" s="115"/>
      <c r="K49" s="125"/>
    </row>
    <row r="50" spans="1:11" s="122" customFormat="1" ht="25" customHeight="1">
      <c r="A50" s="115"/>
      <c r="B50" s="126">
        <f>'인원 입력 기능'!B49</f>
        <v>96</v>
      </c>
      <c r="C50" s="127">
        <f t="shared" si="0"/>
        <v>6</v>
      </c>
      <c r="D50" s="162">
        <f t="shared" si="4"/>
        <v>38.04</v>
      </c>
      <c r="E50" s="159">
        <f>'인원 입력 기능'!E49</f>
        <v>3180</v>
      </c>
      <c r="F50" s="144">
        <f t="shared" si="2"/>
        <v>1.2395582806780929E-2</v>
      </c>
      <c r="G50" s="145">
        <f>SUM($E$6:E50)</f>
        <v>160548</v>
      </c>
      <c r="H50" s="146">
        <f t="shared" si="3"/>
        <v>0.62581321649781907</v>
      </c>
      <c r="I50" s="115"/>
      <c r="J50" s="115"/>
      <c r="K50" s="125"/>
    </row>
    <row r="51" spans="1:11" s="122" customFormat="1" ht="25" customHeight="1">
      <c r="A51" s="115"/>
      <c r="B51" s="126">
        <f>'인원 입력 기능'!B50</f>
        <v>95</v>
      </c>
      <c r="C51" s="127">
        <f t="shared" si="0"/>
        <v>6</v>
      </c>
      <c r="D51" s="162">
        <f t="shared" si="4"/>
        <v>36.78</v>
      </c>
      <c r="E51" s="159">
        <f>'인원 입력 기능'!E50</f>
        <v>3252</v>
      </c>
      <c r="F51" s="144">
        <f t="shared" si="2"/>
        <v>1.2676237511840121E-2</v>
      </c>
      <c r="G51" s="145">
        <f>SUM($E$6:E51)</f>
        <v>163800</v>
      </c>
      <c r="H51" s="146">
        <f t="shared" si="3"/>
        <v>0.63848945400965917</v>
      </c>
      <c r="I51" s="115"/>
      <c r="J51" s="115"/>
      <c r="K51" s="125"/>
    </row>
    <row r="52" spans="1:11" s="122" customFormat="1" ht="25" customHeight="1">
      <c r="A52" s="115"/>
      <c r="B52" s="126">
        <f>'인원 입력 기능'!B51</f>
        <v>94</v>
      </c>
      <c r="C52" s="127">
        <f t="shared" si="0"/>
        <v>6</v>
      </c>
      <c r="D52" s="162">
        <f t="shared" si="4"/>
        <v>35.47</v>
      </c>
      <c r="E52" s="159">
        <f>'인원 입력 기능'!E51</f>
        <v>3493</v>
      </c>
      <c r="F52" s="144">
        <f t="shared" si="2"/>
        <v>1.3615651177385467E-2</v>
      </c>
      <c r="G52" s="145">
        <f>SUM($E$6:E52)</f>
        <v>167293</v>
      </c>
      <c r="H52" s="146">
        <f t="shared" si="3"/>
        <v>0.65210510518704468</v>
      </c>
      <c r="I52" s="115"/>
      <c r="J52" s="115"/>
      <c r="K52" s="125"/>
    </row>
    <row r="53" spans="1:11" s="122" customFormat="1" ht="25" customHeight="1">
      <c r="A53" s="115"/>
      <c r="B53" s="126">
        <f>'인원 입력 기능'!B52</f>
        <v>93</v>
      </c>
      <c r="C53" s="127">
        <f t="shared" si="0"/>
        <v>6</v>
      </c>
      <c r="D53" s="162">
        <f t="shared" si="4"/>
        <v>34.22</v>
      </c>
      <c r="E53" s="159">
        <f>'인원 입력 기능'!E52</f>
        <v>2897</v>
      </c>
      <c r="F53" s="144">
        <f t="shared" si="2"/>
        <v>1.129245389661772E-2</v>
      </c>
      <c r="G53" s="145">
        <f>SUM($E$6:E53)</f>
        <v>170190</v>
      </c>
      <c r="H53" s="146">
        <f t="shared" si="3"/>
        <v>0.66339755908366238</v>
      </c>
      <c r="I53" s="115"/>
      <c r="J53" s="115"/>
      <c r="K53" s="125"/>
    </row>
    <row r="54" spans="1:11" s="122" customFormat="1" ht="25" customHeight="1">
      <c r="A54" s="115"/>
      <c r="B54" s="126">
        <f>'인원 입력 기능'!B53</f>
        <v>92</v>
      </c>
      <c r="C54" s="127">
        <f t="shared" si="0"/>
        <v>6</v>
      </c>
      <c r="D54" s="162">
        <f t="shared" si="4"/>
        <v>33.14</v>
      </c>
      <c r="E54" s="159">
        <f>'인원 입력 기능'!E53</f>
        <v>2653</v>
      </c>
      <c r="F54" s="144">
        <f t="shared" si="2"/>
        <v>1.034134628502824E-2</v>
      </c>
      <c r="G54" s="145">
        <f>SUM($E$6:E54)</f>
        <v>172843</v>
      </c>
      <c r="H54" s="146">
        <f t="shared" si="3"/>
        <v>0.67373890536869063</v>
      </c>
      <c r="I54" s="115"/>
      <c r="J54" s="115"/>
      <c r="K54" s="125"/>
    </row>
    <row r="55" spans="1:11" s="122" customFormat="1" ht="25" customHeight="1">
      <c r="A55" s="115"/>
      <c r="B55" s="126">
        <f>'인원 입력 기능'!B54</f>
        <v>91</v>
      </c>
      <c r="C55" s="127">
        <f t="shared" si="0"/>
        <v>6</v>
      </c>
      <c r="D55" s="162">
        <f t="shared" si="4"/>
        <v>32.11</v>
      </c>
      <c r="E55" s="159">
        <f>'인원 입력 기능'!E54</f>
        <v>2666</v>
      </c>
      <c r="F55" s="144">
        <f t="shared" si="2"/>
        <v>1.0392020051219484E-2</v>
      </c>
      <c r="G55" s="145">
        <f>SUM($E$6:E55)</f>
        <v>175509</v>
      </c>
      <c r="H55" s="146">
        <f t="shared" si="3"/>
        <v>0.68413092541991016</v>
      </c>
      <c r="I55" s="115"/>
      <c r="J55" s="115"/>
      <c r="K55" s="125"/>
    </row>
    <row r="56" spans="1:11" s="122" customFormat="1" ht="25" customHeight="1">
      <c r="A56" s="115"/>
      <c r="B56" s="126">
        <f>'인원 입력 기능'!B55</f>
        <v>90</v>
      </c>
      <c r="C56" s="127">
        <f t="shared" si="0"/>
        <v>6</v>
      </c>
      <c r="D56" s="162">
        <f t="shared" si="4"/>
        <v>31.05</v>
      </c>
      <c r="E56" s="159">
        <f>'인원 입력 기능'!E55</f>
        <v>2760</v>
      </c>
      <c r="F56" s="144">
        <f t="shared" si="2"/>
        <v>1.0758430360602316E-2</v>
      </c>
      <c r="G56" s="145">
        <f>SUM($E$6:E56)</f>
        <v>178269</v>
      </c>
      <c r="H56" s="146">
        <f t="shared" si="3"/>
        <v>0.69488935578051247</v>
      </c>
      <c r="I56" s="115"/>
      <c r="J56" s="115"/>
      <c r="K56" s="125"/>
    </row>
    <row r="57" spans="1:11" s="122" customFormat="1" ht="25" customHeight="1">
      <c r="A57" s="115"/>
      <c r="B57" s="126">
        <f>'인원 입력 기능'!B56</f>
        <v>89</v>
      </c>
      <c r="C57" s="127">
        <f t="shared" si="0"/>
        <v>6</v>
      </c>
      <c r="D57" s="162">
        <f t="shared" si="4"/>
        <v>30.01</v>
      </c>
      <c r="E57" s="159">
        <f>'인원 입력 기능'!E56</f>
        <v>2554</v>
      </c>
      <c r="F57" s="144">
        <f t="shared" si="2"/>
        <v>9.9554460655718532E-3</v>
      </c>
      <c r="G57" s="145">
        <f>SUM($E$6:E57)</f>
        <v>180823</v>
      </c>
      <c r="H57" s="146">
        <f t="shared" si="3"/>
        <v>0.70484480184608433</v>
      </c>
      <c r="I57" s="115"/>
      <c r="J57" s="115"/>
      <c r="K57" s="125"/>
    </row>
    <row r="58" spans="1:11" s="122" customFormat="1" ht="25" customHeight="1">
      <c r="A58" s="115"/>
      <c r="B58" s="126">
        <f>'인원 입력 기능'!B57</f>
        <v>88</v>
      </c>
      <c r="C58" s="127">
        <f t="shared" si="0"/>
        <v>6</v>
      </c>
      <c r="D58" s="162">
        <f t="shared" si="4"/>
        <v>29.01</v>
      </c>
      <c r="E58" s="159">
        <f>'인원 입력 기능'!E57</f>
        <v>2571</v>
      </c>
      <c r="F58" s="144">
        <f t="shared" si="2"/>
        <v>1.0021711759821941E-2</v>
      </c>
      <c r="G58" s="145">
        <f>SUM($E$6:E58)</f>
        <v>183394</v>
      </c>
      <c r="H58" s="146">
        <f t="shared" si="3"/>
        <v>0.71486651360590625</v>
      </c>
      <c r="I58" s="115"/>
      <c r="J58" s="115"/>
      <c r="K58" s="125"/>
    </row>
    <row r="59" spans="1:11" s="122" customFormat="1" ht="25" customHeight="1">
      <c r="A59" s="115"/>
      <c r="B59" s="126">
        <f>'인원 입력 기능'!B58</f>
        <v>87</v>
      </c>
      <c r="C59" s="127">
        <f t="shared" si="0"/>
        <v>6</v>
      </c>
      <c r="D59" s="162">
        <f t="shared" si="4"/>
        <v>28.07</v>
      </c>
      <c r="E59" s="159">
        <f>'인원 입력 기능'!E58</f>
        <v>2290</v>
      </c>
      <c r="F59" s="144">
        <f t="shared" si="2"/>
        <v>8.9263788136881538E-3</v>
      </c>
      <c r="G59" s="145">
        <f>SUM($E$6:E59)</f>
        <v>185684</v>
      </c>
      <c r="H59" s="146">
        <f t="shared" si="3"/>
        <v>0.72379289241959432</v>
      </c>
      <c r="I59" s="115"/>
      <c r="J59" s="115"/>
      <c r="K59" s="125"/>
    </row>
    <row r="60" spans="1:11" s="122" customFormat="1" ht="25" customHeight="1">
      <c r="A60" s="115"/>
      <c r="B60" s="126">
        <f>'인원 입력 기능'!B59</f>
        <v>86</v>
      </c>
      <c r="C60" s="127">
        <f t="shared" si="0"/>
        <v>6</v>
      </c>
      <c r="D60" s="162">
        <f t="shared" si="4"/>
        <v>27.18</v>
      </c>
      <c r="E60" s="159">
        <f>'인원 입력 기능'!E59</f>
        <v>2245</v>
      </c>
      <c r="F60" s="144">
        <f t="shared" si="2"/>
        <v>8.7509696230261592E-3</v>
      </c>
      <c r="G60" s="145">
        <f>SUM($E$6:E60)</f>
        <v>187929</v>
      </c>
      <c r="H60" s="146">
        <f t="shared" si="3"/>
        <v>0.73254386204262056</v>
      </c>
      <c r="I60" s="115"/>
      <c r="J60" s="115"/>
      <c r="K60" s="125"/>
    </row>
    <row r="61" spans="1:11" s="122" customFormat="1" ht="25" customHeight="1">
      <c r="A61" s="115"/>
      <c r="B61" s="126">
        <f>'인원 입력 기능'!B60</f>
        <v>85</v>
      </c>
      <c r="C61" s="127">
        <f t="shared" si="0"/>
        <v>6</v>
      </c>
      <c r="D61" s="162">
        <f t="shared" si="4"/>
        <v>26.28</v>
      </c>
      <c r="E61" s="159">
        <f>'인원 입력 기능'!E60</f>
        <v>2376</v>
      </c>
      <c r="F61" s="144">
        <f t="shared" si="2"/>
        <v>9.2616052669532989E-3</v>
      </c>
      <c r="G61" s="145">
        <f>SUM($E$6:E61)</f>
        <v>190305</v>
      </c>
      <c r="H61" s="146">
        <f t="shared" si="3"/>
        <v>0.74180546730957386</v>
      </c>
      <c r="I61" s="115"/>
      <c r="J61" s="115"/>
      <c r="K61" s="125"/>
    </row>
    <row r="62" spans="1:11" s="122" customFormat="1" ht="25" customHeight="1">
      <c r="A62" s="115"/>
      <c r="B62" s="126">
        <f>'인원 입력 기능'!B61</f>
        <v>84</v>
      </c>
      <c r="C62" s="127">
        <f t="shared" si="0"/>
        <v>6</v>
      </c>
      <c r="D62" s="162">
        <f t="shared" si="4"/>
        <v>25.36</v>
      </c>
      <c r="E62" s="159">
        <f>'인원 입력 기능'!E61</f>
        <v>2358</v>
      </c>
      <c r="F62" s="144">
        <f t="shared" si="2"/>
        <v>9.1914415906884997E-3</v>
      </c>
      <c r="G62" s="145">
        <f>SUM($E$6:E62)</f>
        <v>192663</v>
      </c>
      <c r="H62" s="146">
        <f t="shared" si="3"/>
        <v>0.75099690890026238</v>
      </c>
      <c r="I62" s="115"/>
      <c r="J62" s="115"/>
      <c r="K62" s="125"/>
    </row>
    <row r="63" spans="1:11" s="122" customFormat="1" ht="25" customHeight="1">
      <c r="A63" s="115"/>
      <c r="B63" s="126">
        <f>'인원 입력 기능'!B62</f>
        <v>83</v>
      </c>
      <c r="C63" s="127">
        <f t="shared" si="0"/>
        <v>6</v>
      </c>
      <c r="D63" s="162">
        <f t="shared" si="4"/>
        <v>24.45</v>
      </c>
      <c r="E63" s="159">
        <f>'인원 입력 기능'!E62</f>
        <v>2300</v>
      </c>
      <c r="F63" s="144">
        <f t="shared" si="2"/>
        <v>8.9653586338352634E-3</v>
      </c>
      <c r="G63" s="145">
        <f>SUM($E$6:E63)</f>
        <v>194963</v>
      </c>
      <c r="H63" s="146">
        <f t="shared" si="3"/>
        <v>0.75996226753409757</v>
      </c>
      <c r="I63" s="115"/>
      <c r="J63" s="115"/>
      <c r="K63" s="125"/>
    </row>
    <row r="64" spans="1:11" s="122" customFormat="1" ht="25" customHeight="1">
      <c r="A64" s="115"/>
      <c r="B64" s="126">
        <f>'인원 입력 기능'!B63</f>
        <v>82</v>
      </c>
      <c r="C64" s="127">
        <f t="shared" si="0"/>
        <v>6</v>
      </c>
      <c r="D64" s="162">
        <f t="shared" si="4"/>
        <v>23.58</v>
      </c>
      <c r="E64" s="159">
        <f>'인원 입력 기능'!E63</f>
        <v>2193</v>
      </c>
      <c r="F64" s="144">
        <f t="shared" si="2"/>
        <v>8.5482745582611888E-3</v>
      </c>
      <c r="G64" s="145">
        <f>SUM($E$6:E64)</f>
        <v>197156</v>
      </c>
      <c r="H64" s="146">
        <f t="shared" si="3"/>
        <v>0.76851054209235881</v>
      </c>
      <c r="I64" s="115"/>
      <c r="J64" s="115"/>
      <c r="K64" s="125"/>
    </row>
    <row r="65" spans="1:11" s="122" customFormat="1" ht="25" customHeight="1">
      <c r="A65" s="115"/>
      <c r="B65" s="126">
        <f>'인원 입력 기능'!B64</f>
        <v>81</v>
      </c>
      <c r="C65" s="127">
        <f t="shared" si="0"/>
        <v>6</v>
      </c>
      <c r="D65" s="162">
        <f t="shared" si="4"/>
        <v>22.76</v>
      </c>
      <c r="E65" s="159">
        <f>'인원 입력 기능'!E64</f>
        <v>1997</v>
      </c>
      <c r="F65" s="144">
        <f t="shared" si="2"/>
        <v>7.7842700833778353E-3</v>
      </c>
      <c r="G65" s="145">
        <f>SUM($E$6:E65)</f>
        <v>199153</v>
      </c>
      <c r="H65" s="146">
        <f t="shared" si="3"/>
        <v>0.77629481217573659</v>
      </c>
      <c r="I65" s="115"/>
      <c r="J65" s="115"/>
      <c r="K65" s="125"/>
    </row>
    <row r="66" spans="1:11" s="122" customFormat="1" ht="25" customHeight="1">
      <c r="A66" s="115"/>
      <c r="B66" s="126">
        <f>'인원 입력 기능'!B65</f>
        <v>80</v>
      </c>
      <c r="C66" s="127">
        <f t="shared" si="0"/>
        <v>7</v>
      </c>
      <c r="D66" s="162">
        <f t="shared" si="4"/>
        <v>21.96</v>
      </c>
      <c r="E66" s="159">
        <f>'인원 입력 기능'!E65</f>
        <v>2124</v>
      </c>
      <c r="F66" s="144">
        <f t="shared" si="2"/>
        <v>8.279313799246131E-3</v>
      </c>
      <c r="G66" s="145">
        <f>SUM($E$6:E66)</f>
        <v>201277</v>
      </c>
      <c r="H66" s="146">
        <f t="shared" si="3"/>
        <v>0.78457412597498277</v>
      </c>
      <c r="I66" s="115"/>
      <c r="J66" s="115"/>
      <c r="K66" s="125"/>
    </row>
    <row r="67" spans="1:11" s="122" customFormat="1" ht="25" customHeight="1">
      <c r="A67" s="115"/>
      <c r="B67" s="126">
        <f>'인원 입력 기능'!B66</f>
        <v>79</v>
      </c>
      <c r="C67" s="127">
        <f t="shared" si="0"/>
        <v>7</v>
      </c>
      <c r="D67" s="162">
        <f t="shared" si="4"/>
        <v>21.09</v>
      </c>
      <c r="E67" s="159">
        <f>'인원 입력 기능'!E66</f>
        <v>2325</v>
      </c>
      <c r="F67" s="144">
        <f t="shared" si="2"/>
        <v>9.0628081842030386E-3</v>
      </c>
      <c r="G67" s="145">
        <f>SUM($E$6:E67)</f>
        <v>203602</v>
      </c>
      <c r="H67" s="146">
        <f t="shared" si="3"/>
        <v>0.79363693415918579</v>
      </c>
      <c r="I67" s="115"/>
      <c r="J67" s="115"/>
      <c r="K67" s="125"/>
    </row>
    <row r="68" spans="1:11" s="122" customFormat="1" ht="25" customHeight="1">
      <c r="A68" s="115"/>
      <c r="B68" s="126">
        <f>'인원 입력 기능'!B67</f>
        <v>78</v>
      </c>
      <c r="C68" s="127">
        <f t="shared" si="0"/>
        <v>7</v>
      </c>
      <c r="D68" s="162">
        <f t="shared" si="4"/>
        <v>20.18</v>
      </c>
      <c r="E68" s="159">
        <f>'인원 입력 기능'!E67</f>
        <v>2319</v>
      </c>
      <c r="F68" s="144">
        <f t="shared" si="2"/>
        <v>9.0394202921147727E-3</v>
      </c>
      <c r="G68" s="145">
        <f>SUM($E$6:E68)</f>
        <v>205921</v>
      </c>
      <c r="H68" s="146">
        <f t="shared" si="3"/>
        <v>0.80267635445130059</v>
      </c>
      <c r="I68" s="115"/>
      <c r="J68" s="115"/>
      <c r="K68" s="125"/>
    </row>
    <row r="69" spans="1:11" s="122" customFormat="1" ht="25" customHeight="1">
      <c r="A69" s="115"/>
      <c r="B69" s="126">
        <f>'인원 입력 기능'!B68</f>
        <v>77</v>
      </c>
      <c r="C69" s="127">
        <f t="shared" si="0"/>
        <v>7</v>
      </c>
      <c r="D69" s="162">
        <f t="shared" si="4"/>
        <v>19.32</v>
      </c>
      <c r="E69" s="159">
        <f>'인원 입력 기능'!E68</f>
        <v>2111</v>
      </c>
      <c r="F69" s="144">
        <f t="shared" si="2"/>
        <v>8.2286400330548876E-3</v>
      </c>
      <c r="G69" s="145">
        <f>SUM($E$6:E69)</f>
        <v>208032</v>
      </c>
      <c r="H69" s="146">
        <f t="shared" si="3"/>
        <v>0.81090499448435549</v>
      </c>
      <c r="I69" s="115"/>
      <c r="J69" s="115"/>
      <c r="K69" s="125"/>
    </row>
    <row r="70" spans="1:11" s="122" customFormat="1" ht="25" customHeight="1">
      <c r="A70" s="115"/>
      <c r="B70" s="126">
        <f>'인원 입력 기능'!B69</f>
        <v>76</v>
      </c>
      <c r="C70" s="127">
        <f t="shared" ref="C70:C91" si="5">IF(ROUND(B70,0)&gt;=$N$6,1,IF(ROUND(B70,0)&gt;=$N$7,2,IF(ROUND(B70,0)&gt;=$N$8,3,IF(ROUND(B70,0)&gt;=$N$9,4,IF(ROUND(B70,0)&gt;=$N$10,5,IF(ROUND(B70,0)&gt;=$N$11,6,IF(ROUND(B70,0)&gt;=$N$12,7,IF(ROUND(B70,0)&gt;=$N$13,8,9))))))))</f>
        <v>7</v>
      </c>
      <c r="D70" s="162">
        <f t="shared" si="4"/>
        <v>18.48</v>
      </c>
      <c r="E70" s="159">
        <f>'인원 입력 기능'!E69</f>
        <v>2187</v>
      </c>
      <c r="F70" s="144">
        <f t="shared" si="2"/>
        <v>8.524886666172923E-3</v>
      </c>
      <c r="G70" s="145">
        <f>SUM($E$6:E70)</f>
        <v>210219</v>
      </c>
      <c r="H70" s="146">
        <f t="shared" si="3"/>
        <v>0.81942988115052839</v>
      </c>
      <c r="I70" s="115"/>
      <c r="J70" s="115"/>
      <c r="K70" s="125"/>
    </row>
    <row r="71" spans="1:11" s="122" customFormat="1" ht="25" customHeight="1">
      <c r="A71" s="115"/>
      <c r="B71" s="126">
        <f>'인원 입력 기능'!B70</f>
        <v>75</v>
      </c>
      <c r="C71" s="127">
        <f t="shared" si="5"/>
        <v>7</v>
      </c>
      <c r="D71" s="162">
        <f t="shared" si="4"/>
        <v>17.600000000000001</v>
      </c>
      <c r="E71" s="159">
        <f>'인원 입력 기능'!E70</f>
        <v>2367</v>
      </c>
      <c r="F71" s="144">
        <f t="shared" ref="F71:F117" si="6">E71/$H$2</f>
        <v>9.2265234288208993E-3</v>
      </c>
      <c r="G71" s="145">
        <f>SUM($E$6:E71)</f>
        <v>212586</v>
      </c>
      <c r="H71" s="146">
        <f t="shared" ref="H71:H117" si="7">G71/$H$2</f>
        <v>0.8286564045793493</v>
      </c>
      <c r="I71" s="115"/>
      <c r="J71" s="115"/>
      <c r="K71" s="125"/>
    </row>
    <row r="72" spans="1:11" s="122" customFormat="1" ht="25" customHeight="1">
      <c r="A72" s="115"/>
      <c r="B72" s="126">
        <f>'인원 입력 기능'!B71</f>
        <v>74</v>
      </c>
      <c r="C72" s="127">
        <f t="shared" si="5"/>
        <v>7</v>
      </c>
      <c r="D72" s="162">
        <f t="shared" ref="D72:D135" si="8">ROUND(100*(1-(G71+G72)/2/$H$2),2)</f>
        <v>16.690000000000001</v>
      </c>
      <c r="E72" s="159">
        <f>'인원 입력 기능'!E71</f>
        <v>2263</v>
      </c>
      <c r="F72" s="144">
        <f t="shared" si="6"/>
        <v>8.8211332992909567E-3</v>
      </c>
      <c r="G72" s="145">
        <f>SUM($E$6:E72)</f>
        <v>214849</v>
      </c>
      <c r="H72" s="146">
        <f t="shared" si="7"/>
        <v>0.83747753787864021</v>
      </c>
      <c r="I72" s="115"/>
      <c r="J72" s="115"/>
      <c r="K72" s="125"/>
    </row>
    <row r="73" spans="1:11" s="122" customFormat="1" ht="25" customHeight="1">
      <c r="A73" s="115"/>
      <c r="B73" s="126">
        <f>'인원 입력 기능'!B72</f>
        <v>73</v>
      </c>
      <c r="C73" s="127">
        <f t="shared" si="5"/>
        <v>7</v>
      </c>
      <c r="D73" s="162">
        <f t="shared" si="8"/>
        <v>15.53</v>
      </c>
      <c r="E73" s="159">
        <f>'인원 입력 기능'!E72</f>
        <v>3685</v>
      </c>
      <c r="F73" s="144">
        <f t="shared" si="6"/>
        <v>1.4364063724209977E-2</v>
      </c>
      <c r="G73" s="145">
        <f>SUM($E$6:E73)</f>
        <v>218534</v>
      </c>
      <c r="H73" s="146">
        <f t="shared" si="7"/>
        <v>0.85184160160285016</v>
      </c>
      <c r="I73" s="115"/>
      <c r="J73" s="115"/>
      <c r="K73" s="125"/>
    </row>
    <row r="74" spans="1:11" s="122" customFormat="1" ht="25" customHeight="1">
      <c r="A74" s="115"/>
      <c r="B74" s="126">
        <f>'인원 입력 기능'!B73</f>
        <v>72</v>
      </c>
      <c r="C74" s="127">
        <f t="shared" si="5"/>
        <v>7</v>
      </c>
      <c r="D74" s="162">
        <f t="shared" si="8"/>
        <v>14.27</v>
      </c>
      <c r="E74" s="159">
        <f>'인원 입력 기능'!E73</f>
        <v>2801</v>
      </c>
      <c r="F74" s="144">
        <f t="shared" si="6"/>
        <v>1.0918247623205467E-2</v>
      </c>
      <c r="G74" s="145">
        <f>SUM($E$6:E74)</f>
        <v>221335</v>
      </c>
      <c r="H74" s="146">
        <f t="shared" si="7"/>
        <v>0.86275984922605564</v>
      </c>
      <c r="I74" s="115"/>
      <c r="J74" s="115"/>
      <c r="K74" s="125"/>
    </row>
    <row r="75" spans="1:11" s="122" customFormat="1" ht="25" customHeight="1">
      <c r="A75" s="115"/>
      <c r="B75" s="126">
        <f>'인원 입력 기능'!B74</f>
        <v>71</v>
      </c>
      <c r="C75" s="127">
        <f t="shared" si="5"/>
        <v>7</v>
      </c>
      <c r="D75" s="162">
        <f t="shared" si="8"/>
        <v>12.87</v>
      </c>
      <c r="E75" s="159">
        <f>'인원 입력 기능'!E74</f>
        <v>4400</v>
      </c>
      <c r="F75" s="144">
        <f t="shared" si="6"/>
        <v>1.7151120864728329E-2</v>
      </c>
      <c r="G75" s="145">
        <f>SUM($E$6:E75)</f>
        <v>225735</v>
      </c>
      <c r="H75" s="146">
        <f t="shared" si="7"/>
        <v>0.87991097009078401</v>
      </c>
      <c r="I75" s="115"/>
      <c r="J75" s="115"/>
      <c r="K75" s="125"/>
    </row>
    <row r="76" spans="1:11" s="122" customFormat="1" ht="25" customHeight="1">
      <c r="A76" s="115"/>
      <c r="B76" s="126">
        <f>'인원 입력 기능'!B75</f>
        <v>70</v>
      </c>
      <c r="C76" s="127">
        <f t="shared" si="5"/>
        <v>7</v>
      </c>
      <c r="D76" s="162">
        <f t="shared" si="8"/>
        <v>10.91</v>
      </c>
      <c r="E76" s="159">
        <f>'인원 입력 기능'!E75</f>
        <v>5634</v>
      </c>
      <c r="F76" s="144">
        <f t="shared" si="6"/>
        <v>2.1961230670881685E-2</v>
      </c>
      <c r="G76" s="145">
        <f>SUM($E$6:E76)</f>
        <v>231369</v>
      </c>
      <c r="H76" s="146">
        <f t="shared" si="7"/>
        <v>0.90187220076166563</v>
      </c>
      <c r="I76" s="115"/>
      <c r="J76" s="115"/>
      <c r="K76" s="125"/>
    </row>
    <row r="77" spans="1:11" s="122" customFormat="1" ht="25" customHeight="1">
      <c r="A77" s="115"/>
      <c r="B77" s="126">
        <f>'인원 입력 기능'!B76</f>
        <v>69</v>
      </c>
      <c r="C77" s="127">
        <f t="shared" si="5"/>
        <v>8</v>
      </c>
      <c r="D77" s="162">
        <f t="shared" si="8"/>
        <v>7.81</v>
      </c>
      <c r="E77" s="159">
        <f>'인원 입력 기능'!E76</f>
        <v>10274</v>
      </c>
      <c r="F77" s="144">
        <f t="shared" si="6"/>
        <v>4.0047867219140651E-2</v>
      </c>
      <c r="G77" s="145">
        <f>SUM($E$6:E77)</f>
        <v>241643</v>
      </c>
      <c r="H77" s="146">
        <f t="shared" si="7"/>
        <v>0.9419200679808063</v>
      </c>
      <c r="I77" s="115"/>
      <c r="J77" s="115"/>
      <c r="K77" s="125"/>
    </row>
    <row r="78" spans="1:11" s="122" customFormat="1" ht="25" customHeight="1">
      <c r="A78" s="115"/>
      <c r="B78" s="126">
        <f>'인원 입력 기능'!B77</f>
        <v>68</v>
      </c>
      <c r="C78" s="127">
        <f t="shared" si="5"/>
        <v>8</v>
      </c>
      <c r="D78" s="162">
        <f t="shared" si="8"/>
        <v>5.34</v>
      </c>
      <c r="E78" s="159">
        <f>'인원 입력 기능'!E77</f>
        <v>2388</v>
      </c>
      <c r="F78" s="144">
        <f t="shared" si="6"/>
        <v>9.3083810511298305E-3</v>
      </c>
      <c r="G78" s="145">
        <f>SUM($E$6:E78)</f>
        <v>244031</v>
      </c>
      <c r="H78" s="146">
        <f t="shared" si="7"/>
        <v>0.95122844903193615</v>
      </c>
      <c r="I78" s="115"/>
      <c r="J78" s="115"/>
      <c r="K78" s="125"/>
    </row>
    <row r="79" spans="1:11" s="122" customFormat="1" ht="25" customHeight="1">
      <c r="A79" s="115"/>
      <c r="B79" s="126">
        <f>'인원 입력 기능'!B78</f>
        <v>67</v>
      </c>
      <c r="C79" s="127">
        <f t="shared" si="5"/>
        <v>8</v>
      </c>
      <c r="D79" s="162">
        <f t="shared" si="8"/>
        <v>4.33</v>
      </c>
      <c r="E79" s="159">
        <f>'인원 입력 기능'!E78</f>
        <v>2822</v>
      </c>
      <c r="F79" s="144">
        <f t="shared" si="6"/>
        <v>1.1000105245514397E-2</v>
      </c>
      <c r="G79" s="145">
        <f>SUM($E$6:E79)</f>
        <v>246853</v>
      </c>
      <c r="H79" s="146">
        <f t="shared" si="7"/>
        <v>0.96222855427745058</v>
      </c>
      <c r="I79" s="115"/>
      <c r="J79" s="115"/>
      <c r="K79" s="125"/>
    </row>
    <row r="80" spans="1:11" s="122" customFormat="1" ht="25" customHeight="1">
      <c r="A80" s="115"/>
      <c r="B80" s="126">
        <f>'인원 입력 기능'!B79</f>
        <v>66</v>
      </c>
      <c r="C80" s="127">
        <f t="shared" si="5"/>
        <v>9</v>
      </c>
      <c r="D80" s="162">
        <f t="shared" si="8"/>
        <v>3.44</v>
      </c>
      <c r="E80" s="159">
        <f>'인원 입력 기능'!E79</f>
        <v>1753</v>
      </c>
      <c r="F80" s="144">
        <f t="shared" si="6"/>
        <v>6.8331624717883552E-3</v>
      </c>
      <c r="G80" s="145">
        <f>SUM($E$6:E80)</f>
        <v>248606</v>
      </c>
      <c r="H80" s="146">
        <f t="shared" si="7"/>
        <v>0.96906171674923891</v>
      </c>
      <c r="I80" s="115"/>
      <c r="J80" s="115"/>
      <c r="K80" s="125"/>
    </row>
    <row r="81" spans="1:11" s="122" customFormat="1" ht="25" customHeight="1">
      <c r="A81" s="115"/>
      <c r="B81" s="126">
        <f>'인원 입력 기능'!B80</f>
        <v>65</v>
      </c>
      <c r="C81" s="127">
        <f t="shared" si="5"/>
        <v>9</v>
      </c>
      <c r="D81" s="162">
        <f t="shared" si="8"/>
        <v>2.83</v>
      </c>
      <c r="E81" s="159">
        <f>'인원 입력 기능'!E80</f>
        <v>1337</v>
      </c>
      <c r="F81" s="144">
        <f t="shared" si="6"/>
        <v>5.2116019536685857E-3</v>
      </c>
      <c r="G81" s="145">
        <f>SUM($E$6:E81)</f>
        <v>249943</v>
      </c>
      <c r="H81" s="146">
        <f t="shared" si="7"/>
        <v>0.97427331870290745</v>
      </c>
      <c r="I81" s="115"/>
      <c r="J81" s="115"/>
      <c r="K81" s="125"/>
    </row>
    <row r="82" spans="1:11" s="122" customFormat="1" ht="25" customHeight="1">
      <c r="A82" s="115"/>
      <c r="B82" s="126">
        <f>'인원 입력 기능'!B81</f>
        <v>64</v>
      </c>
      <c r="C82" s="127">
        <f t="shared" si="5"/>
        <v>9</v>
      </c>
      <c r="D82" s="162">
        <f t="shared" si="8"/>
        <v>2.3199999999999998</v>
      </c>
      <c r="E82" s="159">
        <f>'인원 입력 기능'!E81</f>
        <v>1285</v>
      </c>
      <c r="F82" s="144">
        <f t="shared" si="6"/>
        <v>5.0089068889036144E-3</v>
      </c>
      <c r="G82" s="145">
        <f>SUM($E$6:E82)</f>
        <v>251228</v>
      </c>
      <c r="H82" s="146">
        <f t="shared" si="7"/>
        <v>0.97928222559181111</v>
      </c>
      <c r="I82" s="115"/>
      <c r="J82" s="115"/>
      <c r="K82" s="125"/>
    </row>
    <row r="83" spans="1:11" s="122" customFormat="1" ht="25" customHeight="1">
      <c r="A83" s="115"/>
      <c r="B83" s="126">
        <f>'인원 입력 기능'!B82</f>
        <v>63</v>
      </c>
      <c r="C83" s="127">
        <f t="shared" si="5"/>
        <v>9</v>
      </c>
      <c r="D83" s="162">
        <f t="shared" si="8"/>
        <v>1.86</v>
      </c>
      <c r="E83" s="159">
        <f>'인원 입력 기능'!E82</f>
        <v>1106</v>
      </c>
      <c r="F83" s="144">
        <f t="shared" si="6"/>
        <v>4.3111681082703482E-3</v>
      </c>
      <c r="G83" s="145">
        <f>SUM($E$6:E83)</f>
        <v>252334</v>
      </c>
      <c r="H83" s="146">
        <f t="shared" si="7"/>
        <v>0.98359339370008148</v>
      </c>
      <c r="I83" s="115"/>
      <c r="J83" s="115"/>
      <c r="K83" s="125"/>
    </row>
    <row r="84" spans="1:11" s="122" customFormat="1" ht="25" customHeight="1">
      <c r="A84" s="115"/>
      <c r="B84" s="126">
        <f>'인원 입력 기능'!B83</f>
        <v>62</v>
      </c>
      <c r="C84" s="127">
        <f t="shared" si="5"/>
        <v>9</v>
      </c>
      <c r="D84" s="162">
        <f t="shared" si="8"/>
        <v>1.51</v>
      </c>
      <c r="E84" s="159">
        <f>'인원 입력 기능'!E83</f>
        <v>663</v>
      </c>
      <c r="F84" s="144">
        <f t="shared" si="6"/>
        <v>2.5843620757533825E-3</v>
      </c>
      <c r="G84" s="145">
        <f>SUM($E$6:E84)</f>
        <v>252997</v>
      </c>
      <c r="H84" s="146">
        <f t="shared" si="7"/>
        <v>0.98617775577583489</v>
      </c>
      <c r="I84" s="115"/>
      <c r="J84" s="115"/>
      <c r="K84" s="125"/>
    </row>
    <row r="85" spans="1:11" s="122" customFormat="1" ht="25" customHeight="1">
      <c r="A85" s="115"/>
      <c r="B85" s="126">
        <f>'인원 입력 기능'!B84</f>
        <v>61</v>
      </c>
      <c r="C85" s="127">
        <f t="shared" si="5"/>
        <v>9</v>
      </c>
      <c r="D85" s="162">
        <f t="shared" si="8"/>
        <v>1.3</v>
      </c>
      <c r="E85" s="159">
        <f>'인원 입력 기능'!E84</f>
        <v>441</v>
      </c>
      <c r="F85" s="144">
        <f t="shared" si="6"/>
        <v>1.719010068487544E-3</v>
      </c>
      <c r="G85" s="145">
        <f>SUM($E$6:E85)</f>
        <v>253438</v>
      </c>
      <c r="H85" s="146">
        <f t="shared" si="7"/>
        <v>0.9878967658443224</v>
      </c>
      <c r="I85" s="115"/>
      <c r="J85" s="115"/>
      <c r="K85" s="125"/>
    </row>
    <row r="86" spans="1:11" s="122" customFormat="1" ht="25" customHeight="1">
      <c r="A86" s="115"/>
      <c r="B86" s="126">
        <f>'인원 입력 기능'!B85</f>
        <v>60</v>
      </c>
      <c r="C86" s="127">
        <f t="shared" si="5"/>
        <v>9</v>
      </c>
      <c r="D86" s="162">
        <f t="shared" si="8"/>
        <v>1.1200000000000001</v>
      </c>
      <c r="E86" s="159">
        <f>'인원 입력 기능'!E85</f>
        <v>440</v>
      </c>
      <c r="F86" s="144">
        <f t="shared" si="6"/>
        <v>1.715112086472833E-3</v>
      </c>
      <c r="G86" s="145">
        <f>SUM($E$6:E86)</f>
        <v>253878</v>
      </c>
      <c r="H86" s="146">
        <f t="shared" si="7"/>
        <v>0.98961187793079519</v>
      </c>
      <c r="I86" s="115"/>
      <c r="J86" s="115"/>
      <c r="K86" s="125"/>
    </row>
    <row r="87" spans="1:11" s="122" customFormat="1" ht="25" customHeight="1">
      <c r="A87" s="115"/>
      <c r="B87" s="126">
        <f>'인원 입력 기능'!B86</f>
        <v>59</v>
      </c>
      <c r="C87" s="127">
        <f t="shared" si="5"/>
        <v>9</v>
      </c>
      <c r="D87" s="162">
        <f t="shared" si="8"/>
        <v>0.99</v>
      </c>
      <c r="E87" s="159">
        <f>'인원 입력 기능'!E86</f>
        <v>226</v>
      </c>
      <c r="F87" s="144">
        <f t="shared" si="6"/>
        <v>8.8094393532468242E-4</v>
      </c>
      <c r="G87" s="145">
        <f>SUM($E$6:E87)</f>
        <v>254104</v>
      </c>
      <c r="H87" s="146">
        <f t="shared" si="7"/>
        <v>0.99049282186611987</v>
      </c>
      <c r="I87" s="115"/>
      <c r="J87" s="115"/>
      <c r="K87" s="125"/>
    </row>
    <row r="88" spans="1:11" s="122" customFormat="1" ht="25" customHeight="1">
      <c r="A88" s="115"/>
      <c r="B88" s="126">
        <f>'인원 입력 기능'!B87</f>
        <v>58</v>
      </c>
      <c r="C88" s="127">
        <f t="shared" si="5"/>
        <v>9</v>
      </c>
      <c r="D88" s="162">
        <f t="shared" si="8"/>
        <v>0.89</v>
      </c>
      <c r="E88" s="159">
        <f>'인원 입력 기능'!E87</f>
        <v>317</v>
      </c>
      <c r="F88" s="144">
        <f t="shared" si="6"/>
        <v>1.235660298663382E-3</v>
      </c>
      <c r="G88" s="145">
        <f>SUM($E$6:E88)</f>
        <v>254421</v>
      </c>
      <c r="H88" s="146">
        <f t="shared" si="7"/>
        <v>0.99172848216478326</v>
      </c>
      <c r="I88" s="115"/>
      <c r="J88" s="115"/>
      <c r="K88" s="125"/>
    </row>
    <row r="89" spans="1:11" s="122" customFormat="1" ht="25" customHeight="1">
      <c r="A89" s="115"/>
      <c r="B89" s="126">
        <f>'인원 입력 기능'!B88</f>
        <v>57</v>
      </c>
      <c r="C89" s="127">
        <f t="shared" si="5"/>
        <v>9</v>
      </c>
      <c r="D89" s="162">
        <f t="shared" si="8"/>
        <v>0.8</v>
      </c>
      <c r="E89" s="159">
        <f>'인원 입력 기능'!E88</f>
        <v>123</v>
      </c>
      <c r="F89" s="144">
        <f t="shared" si="6"/>
        <v>4.7945178780945107E-4</v>
      </c>
      <c r="G89" s="145">
        <f>SUM($E$6:E89)</f>
        <v>254544</v>
      </c>
      <c r="H89" s="146">
        <f t="shared" si="7"/>
        <v>0.99220793395259277</v>
      </c>
      <c r="I89" s="115"/>
      <c r="J89" s="115"/>
      <c r="K89" s="125"/>
    </row>
    <row r="90" spans="1:11" s="122" customFormat="1" ht="25" customHeight="1">
      <c r="A90" s="115"/>
      <c r="B90" s="126">
        <f>'인원 입력 기능'!B89</f>
        <v>56</v>
      </c>
      <c r="C90" s="127">
        <f t="shared" si="5"/>
        <v>9</v>
      </c>
      <c r="D90" s="162">
        <f t="shared" si="8"/>
        <v>0.77</v>
      </c>
      <c r="E90" s="159">
        <f>'인원 입력 기능'!E89</f>
        <v>70</v>
      </c>
      <c r="F90" s="144">
        <f t="shared" si="6"/>
        <v>2.7285874102976891E-4</v>
      </c>
      <c r="G90" s="145">
        <f>SUM($E$6:E90)</f>
        <v>254614</v>
      </c>
      <c r="H90" s="146">
        <f t="shared" si="7"/>
        <v>0.99248079269362255</v>
      </c>
      <c r="I90" s="115"/>
      <c r="J90" s="115"/>
      <c r="K90" s="125"/>
    </row>
    <row r="91" spans="1:11" s="122" customFormat="1" ht="25" customHeight="1">
      <c r="A91" s="115"/>
      <c r="B91" s="126">
        <f>'인원 입력 기능'!B90</f>
        <v>55</v>
      </c>
      <c r="C91" s="127">
        <f t="shared" si="5"/>
        <v>9</v>
      </c>
      <c r="D91" s="162">
        <f t="shared" si="8"/>
        <v>0.73</v>
      </c>
      <c r="E91" s="159">
        <f>'인원 입력 기능'!E90</f>
        <v>115</v>
      </c>
      <c r="F91" s="144">
        <f t="shared" si="6"/>
        <v>4.4826793169176315E-4</v>
      </c>
      <c r="G91" s="145">
        <f>SUM($E$6:E91)</f>
        <v>254729</v>
      </c>
      <c r="H91" s="146">
        <f t="shared" si="7"/>
        <v>0.99292906062531427</v>
      </c>
      <c r="I91" s="115"/>
      <c r="J91" s="115"/>
      <c r="K91" s="125"/>
    </row>
    <row r="92" spans="1:11" s="122" customFormat="1" ht="25" customHeight="1">
      <c r="A92" s="115"/>
      <c r="B92" s="126">
        <f>'인원 입력 기능'!B91</f>
        <v>54</v>
      </c>
      <c r="C92" s="127">
        <f t="shared" ref="C92:C106" si="9">IF(ROUND(B92,0)&gt;=$N$6,1,IF(ROUND(B92,0)&gt;=$N$7,2,IF(ROUND(B92,0)&gt;=$N$8,3,IF(ROUND(B92,0)&gt;=$N$9,4,IF(ROUND(B92,0)&gt;=$N$10,5,IF(ROUND(B92,0)&gt;=$N$11,6,IF(ROUND(B92,0)&gt;=$N$12,7,IF(ROUND(B92,0)&gt;=$N$13,8,9))))))))</f>
        <v>9</v>
      </c>
      <c r="D92" s="162">
        <f t="shared" si="8"/>
        <v>0.7</v>
      </c>
      <c r="E92" s="159">
        <f>'인원 입력 기능'!E91</f>
        <v>22</v>
      </c>
      <c r="F92" s="144">
        <f t="shared" si="6"/>
        <v>8.5755604323641647E-5</v>
      </c>
      <c r="G92" s="145">
        <f>SUM($E$6:E92)</f>
        <v>254751</v>
      </c>
      <c r="H92" s="146">
        <f t="shared" si="7"/>
        <v>0.99301481622963794</v>
      </c>
      <c r="I92" s="115"/>
      <c r="J92" s="115"/>
      <c r="K92" s="125"/>
    </row>
    <row r="93" spans="1:11" s="122" customFormat="1" ht="25" customHeight="1">
      <c r="A93" s="115"/>
      <c r="B93" s="126">
        <f>'인원 입력 기능'!B92</f>
        <v>53</v>
      </c>
      <c r="C93" s="127">
        <f t="shared" si="9"/>
        <v>9</v>
      </c>
      <c r="D93" s="162">
        <f t="shared" si="8"/>
        <v>0.59</v>
      </c>
      <c r="E93" s="159">
        <f>'인원 입력 기능'!E92</f>
        <v>546</v>
      </c>
      <c r="F93" s="144">
        <f t="shared" si="6"/>
        <v>2.1282981800321973E-3</v>
      </c>
      <c r="G93" s="145">
        <f>SUM($E$6:E93)</f>
        <v>255297</v>
      </c>
      <c r="H93" s="146">
        <f t="shared" si="7"/>
        <v>0.99514311440967007</v>
      </c>
      <c r="I93" s="115"/>
      <c r="J93" s="115"/>
    </row>
    <row r="94" spans="1:11" s="122" customFormat="1" ht="25" customHeight="1" thickBot="1">
      <c r="A94" s="115"/>
      <c r="B94" s="128">
        <f>'인원 입력 기능'!B93</f>
        <v>52</v>
      </c>
      <c r="C94" s="129">
        <f t="shared" si="9"/>
        <v>9</v>
      </c>
      <c r="D94" s="163">
        <f t="shared" si="8"/>
        <v>0.24</v>
      </c>
      <c r="E94" s="160">
        <f>'인원 입력 기능'!E93</f>
        <v>1246</v>
      </c>
      <c r="F94" s="147">
        <f t="shared" si="6"/>
        <v>4.8568855903298866E-3</v>
      </c>
      <c r="G94" s="148">
        <f>SUM($E$6:E94)</f>
        <v>256543</v>
      </c>
      <c r="H94" s="149">
        <f t="shared" si="7"/>
        <v>1</v>
      </c>
      <c r="I94" s="115"/>
      <c r="J94" s="115"/>
    </row>
    <row r="95" spans="1:11" ht="21" hidden="1" customHeight="1">
      <c r="A95" s="2"/>
      <c r="B95" s="89">
        <f>'인원 입력 기능'!B94</f>
        <v>0</v>
      </c>
      <c r="C95" s="73">
        <f t="shared" si="9"/>
        <v>9</v>
      </c>
      <c r="D95" s="113">
        <f t="shared" si="8"/>
        <v>0</v>
      </c>
      <c r="E95" s="150">
        <f>'인원 입력 기능'!E94</f>
        <v>0</v>
      </c>
      <c r="F95" s="151">
        <f t="shared" si="6"/>
        <v>0</v>
      </c>
      <c r="G95" s="152">
        <f>SUM($E$6:E95)</f>
        <v>256543</v>
      </c>
      <c r="H95" s="153">
        <f t="shared" si="7"/>
        <v>1</v>
      </c>
      <c r="I95" s="2"/>
    </row>
    <row r="96" spans="1:11" ht="21" hidden="1" customHeight="1">
      <c r="A96" s="2"/>
      <c r="B96" s="87">
        <f>'인원 입력 기능'!B95</f>
        <v>0</v>
      </c>
      <c r="C96" s="68">
        <f t="shared" si="9"/>
        <v>9</v>
      </c>
      <c r="D96" s="90">
        <f t="shared" si="8"/>
        <v>0</v>
      </c>
      <c r="E96" s="154">
        <f>'인원 입력 기능'!E95</f>
        <v>0</v>
      </c>
      <c r="F96" s="151">
        <f t="shared" si="6"/>
        <v>0</v>
      </c>
      <c r="G96" s="155">
        <f>SUM($E$6:E96)</f>
        <v>256543</v>
      </c>
      <c r="H96" s="153">
        <f t="shared" si="7"/>
        <v>1</v>
      </c>
      <c r="I96" s="2"/>
    </row>
    <row r="97" spans="1:9" ht="21" hidden="1" customHeight="1">
      <c r="A97" s="2"/>
      <c r="B97" s="87">
        <f>'인원 입력 기능'!B96</f>
        <v>0</v>
      </c>
      <c r="C97" s="68">
        <f t="shared" si="9"/>
        <v>9</v>
      </c>
      <c r="D97" s="90">
        <f t="shared" si="8"/>
        <v>0</v>
      </c>
      <c r="E97" s="154">
        <f>'인원 입력 기능'!E96</f>
        <v>0</v>
      </c>
      <c r="F97" s="151">
        <f t="shared" si="6"/>
        <v>0</v>
      </c>
      <c r="G97" s="155">
        <f>SUM($E$6:E97)</f>
        <v>256543</v>
      </c>
      <c r="H97" s="153">
        <f t="shared" si="7"/>
        <v>1</v>
      </c>
      <c r="I97" s="2"/>
    </row>
    <row r="98" spans="1:9" ht="21" hidden="1" customHeight="1">
      <c r="A98" s="2"/>
      <c r="B98" s="87">
        <f>'인원 입력 기능'!B97</f>
        <v>0</v>
      </c>
      <c r="C98" s="68">
        <f t="shared" si="9"/>
        <v>9</v>
      </c>
      <c r="D98" s="90">
        <f t="shared" si="8"/>
        <v>0</v>
      </c>
      <c r="E98" s="154">
        <f>'인원 입력 기능'!E97</f>
        <v>0</v>
      </c>
      <c r="F98" s="151">
        <f t="shared" si="6"/>
        <v>0</v>
      </c>
      <c r="G98" s="155">
        <f>SUM($E$6:E98)</f>
        <v>256543</v>
      </c>
      <c r="H98" s="153">
        <f t="shared" si="7"/>
        <v>1</v>
      </c>
      <c r="I98" s="2"/>
    </row>
    <row r="99" spans="1:9" ht="21" hidden="1" customHeight="1">
      <c r="A99" s="2"/>
      <c r="B99" s="87">
        <f>'인원 입력 기능'!B98</f>
        <v>0</v>
      </c>
      <c r="C99" s="68">
        <f t="shared" si="9"/>
        <v>9</v>
      </c>
      <c r="D99" s="90">
        <f t="shared" si="8"/>
        <v>0</v>
      </c>
      <c r="E99" s="154">
        <f>'인원 입력 기능'!E98</f>
        <v>0</v>
      </c>
      <c r="F99" s="151">
        <f t="shared" si="6"/>
        <v>0</v>
      </c>
      <c r="G99" s="155">
        <f>SUM($E$6:E99)</f>
        <v>256543</v>
      </c>
      <c r="H99" s="153">
        <f t="shared" si="7"/>
        <v>1</v>
      </c>
      <c r="I99" s="2"/>
    </row>
    <row r="100" spans="1:9" ht="21" hidden="1" customHeight="1">
      <c r="A100" s="2"/>
      <c r="B100" s="87">
        <f>'인원 입력 기능'!B99</f>
        <v>0</v>
      </c>
      <c r="C100" s="68">
        <f t="shared" si="9"/>
        <v>9</v>
      </c>
      <c r="D100" s="90">
        <f t="shared" si="8"/>
        <v>0</v>
      </c>
      <c r="E100" s="154">
        <f>'인원 입력 기능'!E99</f>
        <v>0</v>
      </c>
      <c r="F100" s="151">
        <f t="shared" si="6"/>
        <v>0</v>
      </c>
      <c r="G100" s="155">
        <f>SUM($E$6:E100)</f>
        <v>256543</v>
      </c>
      <c r="H100" s="153">
        <f t="shared" si="7"/>
        <v>1</v>
      </c>
      <c r="I100" s="2"/>
    </row>
    <row r="101" spans="1:9" ht="21" hidden="1" customHeight="1">
      <c r="A101" s="2"/>
      <c r="B101" s="87">
        <f>'인원 입력 기능'!B100</f>
        <v>0</v>
      </c>
      <c r="C101" s="68">
        <f t="shared" si="9"/>
        <v>9</v>
      </c>
      <c r="D101" s="90">
        <f t="shared" si="8"/>
        <v>0</v>
      </c>
      <c r="E101" s="154">
        <f>'인원 입력 기능'!E100</f>
        <v>0</v>
      </c>
      <c r="F101" s="151">
        <f t="shared" si="6"/>
        <v>0</v>
      </c>
      <c r="G101" s="155">
        <f>SUM($E$6:E101)</f>
        <v>256543</v>
      </c>
      <c r="H101" s="153">
        <f t="shared" si="7"/>
        <v>1</v>
      </c>
      <c r="I101" s="2"/>
    </row>
    <row r="102" spans="1:9" ht="21" hidden="1" customHeight="1">
      <c r="A102" s="2"/>
      <c r="B102" s="87">
        <f>'인원 입력 기능'!B101</f>
        <v>0</v>
      </c>
      <c r="C102" s="68">
        <f t="shared" si="9"/>
        <v>9</v>
      </c>
      <c r="D102" s="90">
        <f t="shared" si="8"/>
        <v>0</v>
      </c>
      <c r="E102" s="154">
        <f>'인원 입력 기능'!E101</f>
        <v>0</v>
      </c>
      <c r="F102" s="151">
        <f t="shared" si="6"/>
        <v>0</v>
      </c>
      <c r="G102" s="155">
        <f>SUM($E$6:E102)</f>
        <v>256543</v>
      </c>
      <c r="H102" s="153">
        <f t="shared" si="7"/>
        <v>1</v>
      </c>
      <c r="I102" s="2"/>
    </row>
    <row r="103" spans="1:9" ht="21" hidden="1" customHeight="1">
      <c r="A103" s="2"/>
      <c r="B103" s="87">
        <f>'인원 입력 기능'!B102</f>
        <v>0</v>
      </c>
      <c r="C103" s="68">
        <f t="shared" si="9"/>
        <v>9</v>
      </c>
      <c r="D103" s="90">
        <f t="shared" si="8"/>
        <v>0</v>
      </c>
      <c r="E103" s="154">
        <f>'인원 입력 기능'!E102</f>
        <v>0</v>
      </c>
      <c r="F103" s="151">
        <f t="shared" si="6"/>
        <v>0</v>
      </c>
      <c r="G103" s="155">
        <f>SUM($E$6:E103)</f>
        <v>256543</v>
      </c>
      <c r="H103" s="153">
        <f t="shared" si="7"/>
        <v>1</v>
      </c>
      <c r="I103" s="2"/>
    </row>
    <row r="104" spans="1:9" ht="21" hidden="1" customHeight="1">
      <c r="A104" s="2"/>
      <c r="B104" s="87">
        <f>'인원 입력 기능'!B103</f>
        <v>0</v>
      </c>
      <c r="C104" s="68">
        <f t="shared" si="9"/>
        <v>9</v>
      </c>
      <c r="D104" s="90">
        <f t="shared" si="8"/>
        <v>0</v>
      </c>
      <c r="E104" s="154">
        <f>'인원 입력 기능'!E103</f>
        <v>0</v>
      </c>
      <c r="F104" s="151">
        <f t="shared" si="6"/>
        <v>0</v>
      </c>
      <c r="G104" s="155">
        <f>SUM($E$6:E104)</f>
        <v>256543</v>
      </c>
      <c r="H104" s="153">
        <f t="shared" si="7"/>
        <v>1</v>
      </c>
      <c r="I104" s="2"/>
    </row>
    <row r="105" spans="1:9" ht="21" hidden="1" customHeight="1">
      <c r="A105" s="2"/>
      <c r="B105" s="87">
        <f>'인원 입력 기능'!B104</f>
        <v>0</v>
      </c>
      <c r="C105" s="68">
        <f t="shared" si="9"/>
        <v>9</v>
      </c>
      <c r="D105" s="90">
        <f t="shared" si="8"/>
        <v>0</v>
      </c>
      <c r="E105" s="154">
        <f>'인원 입력 기능'!E104</f>
        <v>0</v>
      </c>
      <c r="F105" s="151">
        <f t="shared" si="6"/>
        <v>0</v>
      </c>
      <c r="G105" s="155">
        <f>SUM($E$6:E105)</f>
        <v>256543</v>
      </c>
      <c r="H105" s="153">
        <f t="shared" si="7"/>
        <v>1</v>
      </c>
      <c r="I105" s="2"/>
    </row>
    <row r="106" spans="1:9" ht="21" hidden="1" customHeight="1" thickBot="1">
      <c r="A106" s="2"/>
      <c r="B106" s="88">
        <f>'인원 입력 기능'!B105</f>
        <v>0</v>
      </c>
      <c r="C106" s="70">
        <f t="shared" si="9"/>
        <v>9</v>
      </c>
      <c r="D106" s="90">
        <f t="shared" si="8"/>
        <v>0</v>
      </c>
      <c r="E106" s="154">
        <f>'인원 입력 기능'!E105</f>
        <v>0</v>
      </c>
      <c r="F106" s="151">
        <f t="shared" si="6"/>
        <v>0</v>
      </c>
      <c r="G106" s="155">
        <f>SUM($E$6:E106)</f>
        <v>256543</v>
      </c>
      <c r="H106" s="153">
        <f t="shared" si="7"/>
        <v>1</v>
      </c>
      <c r="I106" s="2"/>
    </row>
    <row r="107" spans="1:9" ht="21" hidden="1" customHeight="1">
      <c r="A107" s="2"/>
      <c r="B107" s="89">
        <f>'인원 입력 기능'!B106</f>
        <v>0</v>
      </c>
      <c r="C107" s="73">
        <f t="shared" ref="C107" si="10">IF(ROUND(B107,0)&gt;=$N$6,1,IF(ROUND(B107,0)&gt;=$N$7,2,IF(ROUND(B107,0)&gt;=$N$8,3,IF(ROUND(B107,0)&gt;=$N$9,4,IF(ROUND(B107,0)&gt;=$N$10,5,IF(ROUND(B107,0)&gt;=$N$11,6,IF(ROUND(B107,0)&gt;=$N$12,7,IF(ROUND(B107,0)&gt;=$N$13,8,9))))))))</f>
        <v>9</v>
      </c>
      <c r="D107" s="90">
        <f t="shared" si="8"/>
        <v>0</v>
      </c>
      <c r="E107" s="154">
        <f>'인원 입력 기능'!E106</f>
        <v>0</v>
      </c>
      <c r="F107" s="151">
        <f t="shared" si="6"/>
        <v>0</v>
      </c>
      <c r="G107" s="155">
        <f>SUM($E$6:E107)</f>
        <v>256543</v>
      </c>
      <c r="H107" s="153">
        <f t="shared" si="7"/>
        <v>1</v>
      </c>
      <c r="I107" s="2"/>
    </row>
    <row r="108" spans="1:9" ht="21" hidden="1" customHeight="1">
      <c r="A108" s="2"/>
      <c r="B108" s="87">
        <f>'인원 입력 기능'!B107</f>
        <v>0</v>
      </c>
      <c r="C108" s="68">
        <f t="shared" ref="C108:C110" si="11">IF(ROUND(B108,0)&gt;=$N$6,1,IF(ROUND(B108,0)&gt;=$N$7,2,IF(ROUND(B108,0)&gt;=$N$8,3,IF(ROUND(B108,0)&gt;=$N$9,4,IF(ROUND(B108,0)&gt;=$N$10,5,IF(ROUND(B108,0)&gt;=$N$11,6,IF(ROUND(B108,0)&gt;=$N$12,7,IF(ROUND(B108,0)&gt;=$N$13,8,9))))))))</f>
        <v>9</v>
      </c>
      <c r="D108" s="90">
        <f t="shared" si="8"/>
        <v>0</v>
      </c>
      <c r="E108" s="154">
        <f>'인원 입력 기능'!E107</f>
        <v>0</v>
      </c>
      <c r="F108" s="151">
        <f t="shared" si="6"/>
        <v>0</v>
      </c>
      <c r="G108" s="155">
        <f>SUM($E$6:E108)</f>
        <v>256543</v>
      </c>
      <c r="H108" s="153">
        <f t="shared" si="7"/>
        <v>1</v>
      </c>
      <c r="I108" s="2"/>
    </row>
    <row r="109" spans="1:9" ht="21" hidden="1" customHeight="1">
      <c r="A109" s="2"/>
      <c r="B109" s="87">
        <f>'인원 입력 기능'!B108</f>
        <v>0</v>
      </c>
      <c r="C109" s="68">
        <f t="shared" si="11"/>
        <v>9</v>
      </c>
      <c r="D109" s="90">
        <f t="shared" si="8"/>
        <v>0</v>
      </c>
      <c r="E109" s="154">
        <f>'인원 입력 기능'!E108</f>
        <v>0</v>
      </c>
      <c r="F109" s="151">
        <f t="shared" si="6"/>
        <v>0</v>
      </c>
      <c r="G109" s="155">
        <f>SUM($E$6:E109)</f>
        <v>256543</v>
      </c>
      <c r="H109" s="153">
        <f t="shared" si="7"/>
        <v>1</v>
      </c>
      <c r="I109" s="2"/>
    </row>
    <row r="110" spans="1:9" ht="21" hidden="1" customHeight="1">
      <c r="A110" s="2"/>
      <c r="B110" s="87">
        <f>'인원 입력 기능'!B109</f>
        <v>0</v>
      </c>
      <c r="C110" s="68">
        <f t="shared" si="11"/>
        <v>9</v>
      </c>
      <c r="D110" s="90">
        <f t="shared" si="8"/>
        <v>0</v>
      </c>
      <c r="E110" s="154">
        <f>'인원 입력 기능'!E109</f>
        <v>0</v>
      </c>
      <c r="F110" s="151">
        <f t="shared" si="6"/>
        <v>0</v>
      </c>
      <c r="G110" s="155">
        <f>SUM($E$6:E110)</f>
        <v>256543</v>
      </c>
      <c r="H110" s="153">
        <f t="shared" si="7"/>
        <v>1</v>
      </c>
      <c r="I110" s="2"/>
    </row>
    <row r="111" spans="1:9" ht="21" hidden="1" customHeight="1">
      <c r="A111" s="2"/>
      <c r="B111" s="87">
        <f>'인원 입력 기능'!B110</f>
        <v>0</v>
      </c>
      <c r="C111" s="68">
        <f t="shared" ref="C111:C115" si="12">IF(ROUND(B111,0)&gt;=$N$6,1,IF(ROUND(B111,0)&gt;=$N$7,2,IF(ROUND(B111,0)&gt;=$N$8,3,IF(ROUND(B111,0)&gt;=$N$9,4,IF(ROUND(B111,0)&gt;=$N$10,5,IF(ROUND(B111,0)&gt;=$N$11,6,IF(ROUND(B111,0)&gt;=$N$12,7,IF(ROUND(B111,0)&gt;=$N$13,8,9))))))))</f>
        <v>9</v>
      </c>
      <c r="D111" s="90">
        <f t="shared" si="8"/>
        <v>0</v>
      </c>
      <c r="E111" s="154">
        <f>'인원 입력 기능'!E110</f>
        <v>0</v>
      </c>
      <c r="F111" s="151">
        <f t="shared" si="6"/>
        <v>0</v>
      </c>
      <c r="G111" s="155">
        <f>SUM($E$6:E111)</f>
        <v>256543</v>
      </c>
      <c r="H111" s="153">
        <f t="shared" si="7"/>
        <v>1</v>
      </c>
      <c r="I111" s="2"/>
    </row>
    <row r="112" spans="1:9" ht="21" hidden="1" customHeight="1">
      <c r="A112" s="2"/>
      <c r="B112" s="87">
        <f>'인원 입력 기능'!B111</f>
        <v>0</v>
      </c>
      <c r="C112" s="68">
        <f t="shared" si="12"/>
        <v>9</v>
      </c>
      <c r="D112" s="90">
        <f t="shared" si="8"/>
        <v>0</v>
      </c>
      <c r="E112" s="154">
        <f>'인원 입력 기능'!E111</f>
        <v>0</v>
      </c>
      <c r="F112" s="151">
        <f t="shared" si="6"/>
        <v>0</v>
      </c>
      <c r="G112" s="155">
        <f>SUM($E$6:E112)</f>
        <v>256543</v>
      </c>
      <c r="H112" s="153">
        <f t="shared" si="7"/>
        <v>1</v>
      </c>
      <c r="I112" s="2"/>
    </row>
    <row r="113" spans="1:9" ht="21" hidden="1" customHeight="1">
      <c r="A113" s="2"/>
      <c r="B113" s="87">
        <f>'인원 입력 기능'!B112</f>
        <v>0</v>
      </c>
      <c r="C113" s="68">
        <f t="shared" si="12"/>
        <v>9</v>
      </c>
      <c r="D113" s="90">
        <f t="shared" si="8"/>
        <v>0</v>
      </c>
      <c r="E113" s="154">
        <f>'인원 입력 기능'!E112</f>
        <v>0</v>
      </c>
      <c r="F113" s="151">
        <f t="shared" si="6"/>
        <v>0</v>
      </c>
      <c r="G113" s="155">
        <f>SUM($E$6:E113)</f>
        <v>256543</v>
      </c>
      <c r="H113" s="153">
        <f t="shared" si="7"/>
        <v>1</v>
      </c>
      <c r="I113" s="2"/>
    </row>
    <row r="114" spans="1:9" ht="21" hidden="1" customHeight="1">
      <c r="A114" s="2"/>
      <c r="B114" s="87">
        <f>'인원 입력 기능'!B113</f>
        <v>0</v>
      </c>
      <c r="C114" s="68">
        <f t="shared" si="12"/>
        <v>9</v>
      </c>
      <c r="D114" s="90">
        <f t="shared" si="8"/>
        <v>0</v>
      </c>
      <c r="E114" s="154">
        <f>'인원 입력 기능'!E113</f>
        <v>0</v>
      </c>
      <c r="F114" s="151">
        <f t="shared" si="6"/>
        <v>0</v>
      </c>
      <c r="G114" s="155">
        <f>SUM($E$6:E114)</f>
        <v>256543</v>
      </c>
      <c r="H114" s="153">
        <f t="shared" si="7"/>
        <v>1</v>
      </c>
      <c r="I114" s="2"/>
    </row>
    <row r="115" spans="1:9" ht="21" hidden="1" customHeight="1">
      <c r="A115" s="2"/>
      <c r="B115" s="87">
        <f>'인원 입력 기능'!B114</f>
        <v>0</v>
      </c>
      <c r="C115" s="68">
        <f t="shared" si="12"/>
        <v>9</v>
      </c>
      <c r="D115" s="90">
        <f t="shared" si="8"/>
        <v>0</v>
      </c>
      <c r="E115" s="154">
        <f>'인원 입력 기능'!E114</f>
        <v>0</v>
      </c>
      <c r="F115" s="151">
        <f t="shared" si="6"/>
        <v>0</v>
      </c>
      <c r="G115" s="155">
        <f>SUM($E$6:E115)</f>
        <v>256543</v>
      </c>
      <c r="H115" s="153">
        <f t="shared" si="7"/>
        <v>1</v>
      </c>
      <c r="I115" s="2"/>
    </row>
    <row r="116" spans="1:9" ht="21" hidden="1" customHeight="1">
      <c r="A116" s="2"/>
      <c r="B116" s="87">
        <f>'인원 입력 기능'!B115</f>
        <v>0</v>
      </c>
      <c r="C116" s="68">
        <f t="shared" ref="C116:C140" si="13">IF(ROUND(B116,0)&gt;=$N$6,1,IF(ROUND(B116,0)&gt;=$N$7,2,IF(ROUND(B116,0)&gt;=$N$8,3,IF(ROUND(B116,0)&gt;=$N$9,4,IF(ROUND(B116,0)&gt;=$N$10,5,IF(ROUND(B116,0)&gt;=$N$11,6,IF(ROUND(B116,0)&gt;=$N$12,7,IF(ROUND(B116,0)&gt;=$N$13,8,9))))))))</f>
        <v>9</v>
      </c>
      <c r="D116" s="90">
        <f t="shared" si="8"/>
        <v>0</v>
      </c>
      <c r="E116" s="154">
        <f>'인원 입력 기능'!E115</f>
        <v>0</v>
      </c>
      <c r="F116" s="151">
        <f t="shared" si="6"/>
        <v>0</v>
      </c>
      <c r="G116" s="155">
        <f>SUM($E$6:E116)</f>
        <v>256543</v>
      </c>
      <c r="H116" s="153">
        <f t="shared" si="7"/>
        <v>1</v>
      </c>
      <c r="I116" s="2"/>
    </row>
    <row r="117" spans="1:9" ht="21" hidden="1" customHeight="1" thickBot="1">
      <c r="A117" s="2"/>
      <c r="B117" s="87">
        <f>'인원 입력 기능'!B116</f>
        <v>0</v>
      </c>
      <c r="C117" s="68">
        <f t="shared" si="13"/>
        <v>9</v>
      </c>
      <c r="D117" s="90">
        <f t="shared" si="8"/>
        <v>0</v>
      </c>
      <c r="E117" s="156">
        <f>'인원 입력 기능'!E116</f>
        <v>0</v>
      </c>
      <c r="F117" s="151">
        <f t="shared" si="6"/>
        <v>0</v>
      </c>
      <c r="G117" s="157">
        <f>SUM($E$6:E117)</f>
        <v>256543</v>
      </c>
      <c r="H117" s="153">
        <f t="shared" si="7"/>
        <v>1</v>
      </c>
      <c r="I117" s="2"/>
    </row>
    <row r="118" spans="1:9" ht="21" hidden="1" customHeight="1">
      <c r="A118" s="2"/>
      <c r="B118" s="87">
        <f>'인원 입력 기능'!B117</f>
        <v>0</v>
      </c>
      <c r="C118" s="68">
        <f t="shared" si="13"/>
        <v>9</v>
      </c>
      <c r="D118" s="90">
        <f t="shared" si="8"/>
        <v>50</v>
      </c>
      <c r="E118" s="74"/>
      <c r="F118" s="74"/>
      <c r="G118" s="74"/>
      <c r="H118" s="74"/>
      <c r="I118" s="2"/>
    </row>
    <row r="119" spans="1:9" ht="21" hidden="1" customHeight="1">
      <c r="A119" s="2"/>
      <c r="B119" s="87">
        <f>'인원 입력 기능'!B118</f>
        <v>0</v>
      </c>
      <c r="C119" s="68">
        <f t="shared" si="13"/>
        <v>9</v>
      </c>
      <c r="D119" s="90">
        <f t="shared" si="8"/>
        <v>100</v>
      </c>
      <c r="E119" s="74"/>
      <c r="F119" s="74"/>
      <c r="G119" s="74"/>
      <c r="H119" s="74"/>
      <c r="I119" s="2"/>
    </row>
    <row r="120" spans="1:9" ht="21" hidden="1" customHeight="1">
      <c r="A120" s="2"/>
      <c r="B120" s="87">
        <f>'인원 입력 기능'!B119</f>
        <v>0</v>
      </c>
      <c r="C120" s="68">
        <f t="shared" si="13"/>
        <v>9</v>
      </c>
      <c r="D120" s="90">
        <f t="shared" si="8"/>
        <v>100</v>
      </c>
      <c r="E120" s="74"/>
      <c r="F120" s="74"/>
      <c r="G120" s="74"/>
      <c r="H120" s="74"/>
      <c r="I120" s="2"/>
    </row>
    <row r="121" spans="1:9" ht="21" hidden="1" customHeight="1">
      <c r="A121" s="2"/>
      <c r="B121" s="87">
        <f>'인원 입력 기능'!B120</f>
        <v>0</v>
      </c>
      <c r="C121" s="68">
        <f t="shared" si="13"/>
        <v>9</v>
      </c>
      <c r="D121" s="90">
        <f t="shared" si="8"/>
        <v>100</v>
      </c>
      <c r="E121" s="74"/>
      <c r="F121" s="74"/>
      <c r="G121" s="74"/>
      <c r="H121" s="74"/>
      <c r="I121" s="2"/>
    </row>
    <row r="122" spans="1:9" ht="21" hidden="1" customHeight="1">
      <c r="B122" s="87">
        <f>'인원 입력 기능'!B121</f>
        <v>0</v>
      </c>
      <c r="C122" s="68">
        <f t="shared" si="13"/>
        <v>9</v>
      </c>
      <c r="D122" s="90">
        <f t="shared" si="8"/>
        <v>100</v>
      </c>
      <c r="E122" s="76"/>
      <c r="F122" s="76"/>
      <c r="G122" s="76"/>
      <c r="H122" s="76"/>
    </row>
    <row r="123" spans="1:9" ht="21" hidden="1" customHeight="1">
      <c r="B123" s="87">
        <f>'인원 입력 기능'!B122</f>
        <v>0</v>
      </c>
      <c r="C123" s="68">
        <f t="shared" si="13"/>
        <v>9</v>
      </c>
      <c r="D123" s="90">
        <f t="shared" si="8"/>
        <v>100</v>
      </c>
      <c r="E123" s="76"/>
      <c r="F123" s="76"/>
      <c r="G123" s="76"/>
      <c r="H123" s="76"/>
    </row>
    <row r="124" spans="1:9" ht="21" hidden="1" customHeight="1">
      <c r="B124" s="87">
        <f>'인원 입력 기능'!B123</f>
        <v>0</v>
      </c>
      <c r="C124" s="68">
        <f t="shared" si="13"/>
        <v>9</v>
      </c>
      <c r="D124" s="90">
        <f t="shared" si="8"/>
        <v>100</v>
      </c>
      <c r="E124" s="76"/>
      <c r="F124" s="76"/>
      <c r="G124" s="76"/>
      <c r="H124" s="76"/>
    </row>
    <row r="125" spans="1:9" ht="21" hidden="1" customHeight="1">
      <c r="B125" s="87">
        <f>'인원 입력 기능'!B124</f>
        <v>0</v>
      </c>
      <c r="C125" s="68">
        <f t="shared" si="13"/>
        <v>9</v>
      </c>
      <c r="D125" s="90">
        <f t="shared" si="8"/>
        <v>100</v>
      </c>
      <c r="E125" s="76"/>
      <c r="F125" s="76"/>
      <c r="G125" s="76"/>
      <c r="H125" s="76"/>
    </row>
    <row r="126" spans="1:9" ht="21" hidden="1" customHeight="1">
      <c r="B126" s="87">
        <f>'인원 입력 기능'!B125</f>
        <v>0</v>
      </c>
      <c r="C126" s="68">
        <f t="shared" si="13"/>
        <v>9</v>
      </c>
      <c r="D126" s="90">
        <f t="shared" si="8"/>
        <v>100</v>
      </c>
      <c r="E126" s="76"/>
      <c r="F126" s="76"/>
      <c r="G126" s="76"/>
      <c r="H126" s="76"/>
    </row>
    <row r="127" spans="1:9" ht="21" hidden="1" customHeight="1">
      <c r="B127" s="87">
        <f>'인원 입력 기능'!B126</f>
        <v>0</v>
      </c>
      <c r="C127" s="68">
        <f t="shared" si="13"/>
        <v>9</v>
      </c>
      <c r="D127" s="90">
        <f t="shared" si="8"/>
        <v>100</v>
      </c>
      <c r="E127" s="76"/>
      <c r="F127" s="76"/>
      <c r="G127" s="76"/>
      <c r="H127" s="76"/>
    </row>
    <row r="128" spans="1:9" ht="21" hidden="1" customHeight="1">
      <c r="B128" s="87">
        <f>'인원 입력 기능'!B127</f>
        <v>0</v>
      </c>
      <c r="C128" s="68">
        <f t="shared" si="13"/>
        <v>9</v>
      </c>
      <c r="D128" s="90">
        <f t="shared" si="8"/>
        <v>100</v>
      </c>
      <c r="E128" s="76"/>
      <c r="F128" s="76"/>
      <c r="G128" s="76"/>
      <c r="H128" s="76"/>
    </row>
    <row r="129" spans="2:8" ht="21" hidden="1" customHeight="1">
      <c r="B129" s="87">
        <f>'인원 입력 기능'!B128</f>
        <v>0</v>
      </c>
      <c r="C129" s="68">
        <f t="shared" si="13"/>
        <v>9</v>
      </c>
      <c r="D129" s="90">
        <f t="shared" si="8"/>
        <v>100</v>
      </c>
      <c r="E129" s="76"/>
      <c r="F129" s="76"/>
      <c r="G129" s="76"/>
      <c r="H129" s="76"/>
    </row>
    <row r="130" spans="2:8" ht="21" hidden="1" customHeight="1">
      <c r="B130" s="87">
        <f>'인원 입력 기능'!B129</f>
        <v>0</v>
      </c>
      <c r="C130" s="68">
        <f t="shared" si="13"/>
        <v>9</v>
      </c>
      <c r="D130" s="90">
        <f t="shared" si="8"/>
        <v>100</v>
      </c>
      <c r="E130" s="76"/>
      <c r="F130" s="76"/>
      <c r="G130" s="76"/>
      <c r="H130" s="76"/>
    </row>
    <row r="131" spans="2:8" ht="21" hidden="1" customHeight="1">
      <c r="B131" s="87">
        <f>'인원 입력 기능'!B130</f>
        <v>0</v>
      </c>
      <c r="C131" s="68">
        <f t="shared" si="13"/>
        <v>9</v>
      </c>
      <c r="D131" s="90">
        <f t="shared" si="8"/>
        <v>100</v>
      </c>
      <c r="E131" s="76"/>
      <c r="F131" s="76"/>
      <c r="G131" s="76"/>
      <c r="H131" s="76"/>
    </row>
    <row r="132" spans="2:8" ht="21" hidden="1" customHeight="1">
      <c r="B132" s="87">
        <f>'인원 입력 기능'!B131</f>
        <v>0</v>
      </c>
      <c r="C132" s="68">
        <f t="shared" si="13"/>
        <v>9</v>
      </c>
      <c r="D132" s="90">
        <f t="shared" si="8"/>
        <v>100</v>
      </c>
      <c r="E132" s="76"/>
      <c r="F132" s="76"/>
      <c r="G132" s="76"/>
      <c r="H132" s="76"/>
    </row>
    <row r="133" spans="2:8" ht="21" hidden="1" customHeight="1">
      <c r="B133" s="87">
        <f>'인원 입력 기능'!B132</f>
        <v>0</v>
      </c>
      <c r="C133" s="68">
        <f t="shared" si="13"/>
        <v>9</v>
      </c>
      <c r="D133" s="90">
        <f t="shared" si="8"/>
        <v>100</v>
      </c>
      <c r="E133" s="76"/>
      <c r="F133" s="76"/>
      <c r="G133" s="76"/>
      <c r="H133" s="76"/>
    </row>
    <row r="134" spans="2:8" ht="21" hidden="1" customHeight="1">
      <c r="B134" s="87">
        <f>'인원 입력 기능'!B133</f>
        <v>0</v>
      </c>
      <c r="C134" s="68">
        <f t="shared" si="13"/>
        <v>9</v>
      </c>
      <c r="D134" s="90">
        <f t="shared" si="8"/>
        <v>100</v>
      </c>
      <c r="E134" s="76"/>
      <c r="F134" s="76"/>
      <c r="G134" s="76"/>
      <c r="H134" s="76"/>
    </row>
    <row r="135" spans="2:8" ht="21" hidden="1" customHeight="1">
      <c r="B135" s="87">
        <f>'인원 입력 기능'!B134</f>
        <v>0</v>
      </c>
      <c r="C135" s="68">
        <f t="shared" si="13"/>
        <v>9</v>
      </c>
      <c r="D135" s="90">
        <f t="shared" si="8"/>
        <v>100</v>
      </c>
    </row>
    <row r="136" spans="2:8" ht="21" hidden="1" customHeight="1">
      <c r="B136" s="87">
        <f>'인원 입력 기능'!B135</f>
        <v>0</v>
      </c>
      <c r="C136" s="68">
        <f t="shared" si="13"/>
        <v>9</v>
      </c>
      <c r="D136" s="90">
        <f t="shared" ref="D136:D140" si="14">ROUND(100*(1-(G135+G136)/2/$H$2),2)</f>
        <v>100</v>
      </c>
    </row>
    <row r="137" spans="2:8" ht="21" hidden="1" customHeight="1">
      <c r="B137" s="87">
        <f>'인원 입력 기능'!B136</f>
        <v>0</v>
      </c>
      <c r="C137" s="68">
        <f t="shared" si="13"/>
        <v>9</v>
      </c>
      <c r="D137" s="90">
        <f t="shared" si="14"/>
        <v>100</v>
      </c>
    </row>
    <row r="138" spans="2:8" ht="21" hidden="1" customHeight="1">
      <c r="B138" s="87">
        <f>'인원 입력 기능'!B137</f>
        <v>0</v>
      </c>
      <c r="C138" s="68">
        <f t="shared" si="13"/>
        <v>9</v>
      </c>
      <c r="D138" s="90">
        <f t="shared" si="14"/>
        <v>100</v>
      </c>
    </row>
    <row r="139" spans="2:8" ht="21" hidden="1" customHeight="1">
      <c r="B139" s="87">
        <f>'인원 입력 기능'!B138</f>
        <v>0</v>
      </c>
      <c r="C139" s="68">
        <f t="shared" si="13"/>
        <v>9</v>
      </c>
      <c r="D139" s="90">
        <f t="shared" si="14"/>
        <v>100</v>
      </c>
    </row>
    <row r="140" spans="2:8" ht="21" hidden="1" customHeight="1" thickBot="1">
      <c r="B140" s="88">
        <f>'인원 입력 기능'!B139</f>
        <v>0</v>
      </c>
      <c r="C140" s="70">
        <f t="shared" si="13"/>
        <v>9</v>
      </c>
      <c r="D140" s="90">
        <f t="shared" si="14"/>
        <v>100</v>
      </c>
    </row>
  </sheetData>
  <sheetProtection algorithmName="SHA-512" hashValue="lPuBLDV6MHWg61ZS8O54sL0GlFJO5dY0ltDh2n1FnJOMsTK7y7pXEiRfx1dFPkUz0ZlSCYYcubX+dsQhwLV6KQ==" saltValue="xH6Vu9V/MdL/0Dqc9xz2lg==" spinCount="100000" sheet="1" objects="1" scenarios="1"/>
  <mergeCells count="2">
    <mergeCell ref="C2:D2"/>
    <mergeCell ref="C3:D3"/>
  </mergeCells>
  <phoneticPr fontId="1" type="noConversion"/>
  <conditionalFormatting sqref="B6:B140">
    <cfRule type="expression" dxfId="4" priority="1">
      <formula>$B6=$B7</formula>
    </cfRule>
  </conditionalFormatting>
  <conditionalFormatting sqref="B6:H6 B16:C32 C7:D7 C8:C15 B7:B140 C33:C140 D8:D140 E7:H117">
    <cfRule type="expression" dxfId="3" priority="2">
      <formula>OR($B6=$N$6:$N$13)</formula>
    </cfRule>
  </conditionalFormatting>
  <pageMargins left="0.7" right="0.7" top="0.75" bottom="0.75" header="0.3" footer="0.3"/>
  <pageSetup paperSize="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CA101-51EA-A24B-A768-CB685D70D8FA}">
  <sheetPr>
    <tabColor rgb="FF00B050"/>
    <pageSetUpPr fitToPage="1"/>
  </sheetPr>
  <dimension ref="A1:N107"/>
  <sheetViews>
    <sheetView zoomScaleNormal="100" workbookViewId="0">
      <selection activeCell="B15" sqref="B15"/>
    </sheetView>
  </sheetViews>
  <sheetFormatPr defaultRowHeight="17"/>
  <cols>
    <col min="1" max="1" width="8.6640625" customWidth="1"/>
    <col min="2" max="2" width="14.08203125" style="76" customWidth="1"/>
    <col min="3" max="4" width="21.25" style="76" customWidth="1"/>
    <col min="5" max="9" width="14.08203125" customWidth="1"/>
    <col min="10" max="10" width="12.4140625" style="2" customWidth="1"/>
    <col min="11" max="11" width="12.4140625" customWidth="1"/>
    <col min="13" max="14" width="8.6640625" customWidth="1"/>
  </cols>
  <sheetData>
    <row r="1" spans="1:14" ht="17.5" thickBot="1">
      <c r="A1" s="2"/>
      <c r="B1" s="74"/>
      <c r="C1" s="74"/>
      <c r="D1" s="74"/>
      <c r="E1" s="2"/>
      <c r="F1" s="2"/>
      <c r="G1" s="2"/>
      <c r="H1" s="2"/>
      <c r="I1" s="2"/>
      <c r="N1" s="188"/>
    </row>
    <row r="2" spans="1:14" ht="25" customHeight="1" thickBot="1">
      <c r="A2" s="2"/>
      <c r="B2" s="164" t="s">
        <v>63</v>
      </c>
      <c r="C2" s="238" t="s">
        <v>67</v>
      </c>
      <c r="D2" s="239"/>
      <c r="E2" s="165" t="s">
        <v>7</v>
      </c>
      <c r="F2" s="166" t="s">
        <v>28</v>
      </c>
      <c r="G2" s="167" t="s">
        <v>6</v>
      </c>
      <c r="H2" s="135">
        <f>MAX('인원 입력 기능'!K:K)</f>
        <v>256132</v>
      </c>
      <c r="I2" s="2"/>
      <c r="N2" s="188"/>
    </row>
    <row r="3" spans="1:14" ht="25" customHeight="1" thickBot="1">
      <c r="A3" s="2"/>
      <c r="B3" s="168" t="s">
        <v>68</v>
      </c>
      <c r="C3" s="240" t="s">
        <v>69</v>
      </c>
      <c r="D3" s="241"/>
      <c r="E3" s="169" t="s">
        <v>5</v>
      </c>
      <c r="F3" s="170" t="s">
        <v>28</v>
      </c>
      <c r="G3" s="140"/>
      <c r="H3" s="130"/>
      <c r="I3" s="2"/>
      <c r="N3" s="188"/>
    </row>
    <row r="4" spans="1:14" ht="25" customHeight="1" thickBot="1">
      <c r="A4" s="2"/>
      <c r="B4" s="75"/>
      <c r="C4" s="75"/>
      <c r="D4" s="75"/>
      <c r="E4" s="1"/>
      <c r="F4" s="2"/>
      <c r="G4" s="2"/>
      <c r="H4" s="2"/>
      <c r="I4" s="2"/>
      <c r="N4" s="188"/>
    </row>
    <row r="5" spans="1:14" s="122" customFormat="1" ht="25" customHeight="1">
      <c r="A5" s="115"/>
      <c r="B5" s="171" t="s">
        <v>70</v>
      </c>
      <c r="C5" s="172" t="s">
        <v>71</v>
      </c>
      <c r="D5" s="182" t="s">
        <v>72</v>
      </c>
      <c r="E5" s="181" t="s">
        <v>3</v>
      </c>
      <c r="F5" s="173" t="s">
        <v>2</v>
      </c>
      <c r="G5" s="173" t="s">
        <v>1</v>
      </c>
      <c r="H5" s="174" t="s">
        <v>0</v>
      </c>
      <c r="I5" s="115"/>
      <c r="J5" s="186"/>
      <c r="K5" s="187"/>
      <c r="N5" s="185"/>
    </row>
    <row r="6" spans="1:14" s="122" customFormat="1" ht="25" customHeight="1">
      <c r="A6" s="115"/>
      <c r="B6" s="126">
        <f>'인원 입력 기능'!G5</f>
        <v>154</v>
      </c>
      <c r="C6" s="175">
        <f t="shared" ref="C6:C37" si="0">IF(ROUND(B6,0)&gt;=$M$6,1,IF(ROUND(B6,0)&gt;=$M$7,2,IF(ROUND(B6,0)&gt;=$M$8,3,IF(ROUND(B6,0)&gt;=$M$9,4,IF(ROUND(B6,0)&gt;=$M$10,5,IF(ROUND(B6,0)&gt;=$M$11,6,IF(ROUND(B6,0)&gt;=$M$12,7,IF(ROUND(B6,0)&gt;=$M$13,8,9))))))))</f>
        <v>1</v>
      </c>
      <c r="D6" s="162">
        <f>ROUND(100*(1-(0+G6)/2/$H$2),2)</f>
        <v>99.88</v>
      </c>
      <c r="E6" s="159">
        <f>'인원 입력 기능'!J5</f>
        <v>630</v>
      </c>
      <c r="F6" s="144">
        <f>E6/$H$2</f>
        <v>2.4596692330517075E-3</v>
      </c>
      <c r="G6" s="176">
        <f>E6</f>
        <v>630</v>
      </c>
      <c r="H6" s="146">
        <f>G6/$H$2</f>
        <v>2.4596692330517075E-3</v>
      </c>
      <c r="I6" s="115"/>
      <c r="J6" s="115"/>
      <c r="K6" s="125"/>
      <c r="L6" s="183">
        <v>1</v>
      </c>
      <c r="M6" s="184">
        <v>136</v>
      </c>
      <c r="N6" s="183"/>
    </row>
    <row r="7" spans="1:14" s="122" customFormat="1" ht="25" customHeight="1">
      <c r="A7" s="115"/>
      <c r="B7" s="126">
        <f>'인원 입력 기능'!G6</f>
        <v>153</v>
      </c>
      <c r="C7" s="175">
        <f t="shared" si="0"/>
        <v>1</v>
      </c>
      <c r="D7" s="162">
        <f>ROUND(100*(1-(G6+G7)/2/$H$2),2)</f>
        <v>99.75</v>
      </c>
      <c r="E7" s="159">
        <f>'인원 입력 기능'!J6</f>
        <v>3</v>
      </c>
      <c r="F7" s="144">
        <f t="shared" ref="F7:F70" si="1">E7/$H$2</f>
        <v>1.171271063357956E-5</v>
      </c>
      <c r="G7" s="176">
        <f>E7+G6</f>
        <v>633</v>
      </c>
      <c r="H7" s="177">
        <f t="shared" ref="H7:H70" si="2">G7/$H$2</f>
        <v>2.4713819436852874E-3</v>
      </c>
      <c r="I7" s="115"/>
      <c r="J7" s="115"/>
      <c r="K7" s="125"/>
      <c r="L7" s="183">
        <v>2</v>
      </c>
      <c r="M7" s="184">
        <v>126</v>
      </c>
      <c r="N7" s="183"/>
    </row>
    <row r="8" spans="1:14" s="122" customFormat="1" ht="25" customHeight="1">
      <c r="A8" s="115"/>
      <c r="B8" s="126">
        <f>'인원 입력 기능'!G7</f>
        <v>152</v>
      </c>
      <c r="C8" s="175">
        <f t="shared" si="0"/>
        <v>1</v>
      </c>
      <c r="D8" s="162">
        <f t="shared" ref="D8:D71" si="3">ROUND(100*(1-(G7+G8)/2/$H$2),2)</f>
        <v>99.73</v>
      </c>
      <c r="E8" s="159">
        <f>'인원 입력 기능'!J7</f>
        <v>106</v>
      </c>
      <c r="F8" s="144">
        <f t="shared" si="1"/>
        <v>4.1384910905314449E-4</v>
      </c>
      <c r="G8" s="176">
        <f t="shared" ref="G8:G71" si="4">E8+G7</f>
        <v>739</v>
      </c>
      <c r="H8" s="177">
        <f t="shared" si="2"/>
        <v>2.8852310527384319E-3</v>
      </c>
      <c r="I8" s="115"/>
      <c r="J8" s="115"/>
      <c r="K8" s="125"/>
      <c r="L8" s="183">
        <v>3</v>
      </c>
      <c r="M8" s="184">
        <v>117</v>
      </c>
      <c r="N8" s="183"/>
    </row>
    <row r="9" spans="1:14" s="122" customFormat="1" ht="25" customHeight="1">
      <c r="A9" s="115"/>
      <c r="B9" s="126">
        <f>'인원 입력 기능'!G8</f>
        <v>151</v>
      </c>
      <c r="C9" s="175">
        <f t="shared" si="0"/>
        <v>1</v>
      </c>
      <c r="D9" s="162">
        <f t="shared" si="3"/>
        <v>99.57</v>
      </c>
      <c r="E9" s="159">
        <f>'인원 입력 기능'!J8</f>
        <v>729</v>
      </c>
      <c r="F9" s="144">
        <f t="shared" si="1"/>
        <v>2.8461886839598331E-3</v>
      </c>
      <c r="G9" s="176">
        <f t="shared" si="4"/>
        <v>1468</v>
      </c>
      <c r="H9" s="177">
        <f t="shared" si="2"/>
        <v>5.7314197366982646E-3</v>
      </c>
      <c r="I9" s="115"/>
      <c r="J9" s="115"/>
      <c r="K9" s="125"/>
      <c r="L9" s="183">
        <v>4</v>
      </c>
      <c r="M9" s="184">
        <v>107</v>
      </c>
      <c r="N9" s="183"/>
    </row>
    <row r="10" spans="1:14" s="122" customFormat="1" ht="25" customHeight="1">
      <c r="A10" s="115"/>
      <c r="B10" s="126">
        <f>'인원 입력 기능'!G9</f>
        <v>150</v>
      </c>
      <c r="C10" s="175">
        <f t="shared" si="0"/>
        <v>1</v>
      </c>
      <c r="D10" s="162">
        <f t="shared" si="3"/>
        <v>99.42</v>
      </c>
      <c r="E10" s="159">
        <f>'인원 입력 기능'!J9</f>
        <v>28</v>
      </c>
      <c r="F10" s="144">
        <f t="shared" si="1"/>
        <v>1.093186325800759E-4</v>
      </c>
      <c r="G10" s="176">
        <f t="shared" si="4"/>
        <v>1496</v>
      </c>
      <c r="H10" s="177">
        <f t="shared" si="2"/>
        <v>5.8407383692783412E-3</v>
      </c>
      <c r="I10" s="115"/>
      <c r="J10" s="115"/>
      <c r="K10" s="125"/>
      <c r="L10" s="183">
        <v>5</v>
      </c>
      <c r="M10" s="184">
        <v>89</v>
      </c>
      <c r="N10" s="183"/>
    </row>
    <row r="11" spans="1:14" s="122" customFormat="1" ht="25" customHeight="1">
      <c r="A11" s="115"/>
      <c r="B11" s="126">
        <f>'인원 입력 기능'!G10</f>
        <v>149</v>
      </c>
      <c r="C11" s="175">
        <f t="shared" si="0"/>
        <v>1</v>
      </c>
      <c r="D11" s="162">
        <f t="shared" si="3"/>
        <v>99.4</v>
      </c>
      <c r="E11" s="159">
        <f>'인원 입력 기능'!J10</f>
        <v>56</v>
      </c>
      <c r="F11" s="144">
        <f t="shared" si="1"/>
        <v>2.186372651601518E-4</v>
      </c>
      <c r="G11" s="176">
        <f t="shared" si="4"/>
        <v>1552</v>
      </c>
      <c r="H11" s="177">
        <f t="shared" si="2"/>
        <v>6.0593756344384927E-3</v>
      </c>
      <c r="I11" s="115"/>
      <c r="J11" s="115"/>
      <c r="K11" s="125"/>
      <c r="L11" s="183">
        <v>6</v>
      </c>
      <c r="M11" s="184">
        <v>80</v>
      </c>
      <c r="N11" s="183"/>
    </row>
    <row r="12" spans="1:14" s="122" customFormat="1" ht="25" customHeight="1">
      <c r="A12" s="115"/>
      <c r="B12" s="126">
        <f>'인원 입력 기능'!G11</f>
        <v>148</v>
      </c>
      <c r="C12" s="175">
        <f t="shared" si="0"/>
        <v>1</v>
      </c>
      <c r="D12" s="162">
        <f t="shared" si="3"/>
        <v>99.36</v>
      </c>
      <c r="E12" s="159">
        <f>'인원 입력 기능'!J11</f>
        <v>173</v>
      </c>
      <c r="F12" s="144">
        <f t="shared" si="1"/>
        <v>6.7543297986975468E-4</v>
      </c>
      <c r="G12" s="176">
        <f t="shared" si="4"/>
        <v>1725</v>
      </c>
      <c r="H12" s="177">
        <f t="shared" si="2"/>
        <v>6.7348086143082476E-3</v>
      </c>
      <c r="I12" s="115"/>
      <c r="J12" s="115"/>
      <c r="K12" s="125"/>
      <c r="L12" s="183">
        <v>7</v>
      </c>
      <c r="M12" s="184">
        <v>77</v>
      </c>
      <c r="N12" s="183"/>
    </row>
    <row r="13" spans="1:14" s="122" customFormat="1" ht="25" customHeight="1">
      <c r="A13" s="115"/>
      <c r="B13" s="126">
        <f>'인원 입력 기능'!G12</f>
        <v>147</v>
      </c>
      <c r="C13" s="175">
        <f t="shared" si="0"/>
        <v>1</v>
      </c>
      <c r="D13" s="162">
        <f t="shared" si="3"/>
        <v>99.15</v>
      </c>
      <c r="E13" s="159">
        <f>'인원 입력 기능'!J12</f>
        <v>926</v>
      </c>
      <c r="F13" s="144">
        <f t="shared" si="1"/>
        <v>3.6153233488982243E-3</v>
      </c>
      <c r="G13" s="176">
        <f t="shared" si="4"/>
        <v>2651</v>
      </c>
      <c r="H13" s="177">
        <f t="shared" si="2"/>
        <v>1.0350131963206471E-2</v>
      </c>
      <c r="I13" s="115"/>
      <c r="J13" s="115"/>
      <c r="K13" s="125"/>
      <c r="L13" s="183">
        <v>8</v>
      </c>
      <c r="M13" s="184">
        <v>74</v>
      </c>
      <c r="N13" s="183"/>
    </row>
    <row r="14" spans="1:14" s="122" customFormat="1" ht="25" customHeight="1">
      <c r="A14" s="115"/>
      <c r="B14" s="126">
        <f>'인원 입력 기능'!G13</f>
        <v>146</v>
      </c>
      <c r="C14" s="175">
        <f t="shared" si="0"/>
        <v>1</v>
      </c>
      <c r="D14" s="162">
        <f t="shared" si="3"/>
        <v>98.95</v>
      </c>
      <c r="E14" s="159">
        <f>'인원 입력 기능'!J13</f>
        <v>88</v>
      </c>
      <c r="F14" s="144">
        <f t="shared" si="1"/>
        <v>3.435728452516671E-4</v>
      </c>
      <c r="G14" s="176">
        <f t="shared" si="4"/>
        <v>2739</v>
      </c>
      <c r="H14" s="177">
        <f t="shared" si="2"/>
        <v>1.0693704808458139E-2</v>
      </c>
      <c r="I14" s="115"/>
      <c r="J14" s="115"/>
      <c r="K14" s="125"/>
      <c r="L14" s="183">
        <v>9</v>
      </c>
      <c r="M14" s="184">
        <v>66</v>
      </c>
      <c r="N14" s="185"/>
    </row>
    <row r="15" spans="1:14" s="122" customFormat="1" ht="25" customHeight="1">
      <c r="A15" s="115"/>
      <c r="B15" s="126">
        <f>'인원 입력 기능'!G14</f>
        <v>145</v>
      </c>
      <c r="C15" s="175">
        <f t="shared" si="0"/>
        <v>1</v>
      </c>
      <c r="D15" s="162">
        <f t="shared" si="3"/>
        <v>98.87</v>
      </c>
      <c r="E15" s="159">
        <f>'인원 입력 기능'!J14</f>
        <v>285</v>
      </c>
      <c r="F15" s="144">
        <f t="shared" si="1"/>
        <v>1.1127075101900583E-3</v>
      </c>
      <c r="G15" s="176">
        <f t="shared" si="4"/>
        <v>3024</v>
      </c>
      <c r="H15" s="177">
        <f t="shared" si="2"/>
        <v>1.1806412318648197E-2</v>
      </c>
      <c r="I15" s="115"/>
      <c r="J15" s="115"/>
      <c r="K15" s="125"/>
      <c r="N15" s="185"/>
    </row>
    <row r="16" spans="1:14" s="122" customFormat="1" ht="25" customHeight="1">
      <c r="A16" s="115"/>
      <c r="B16" s="126">
        <f>'인원 입력 기능'!G15</f>
        <v>144</v>
      </c>
      <c r="C16" s="175">
        <f t="shared" si="0"/>
        <v>1</v>
      </c>
      <c r="D16" s="162">
        <f t="shared" si="3"/>
        <v>98.58</v>
      </c>
      <c r="E16" s="159">
        <f>'인원 입력 기능'!J15</f>
        <v>1231</v>
      </c>
      <c r="F16" s="144">
        <f t="shared" si="1"/>
        <v>4.8061155966454792E-3</v>
      </c>
      <c r="G16" s="176">
        <f t="shared" si="4"/>
        <v>4255</v>
      </c>
      <c r="H16" s="177">
        <f t="shared" si="2"/>
        <v>1.6612527915293676E-2</v>
      </c>
      <c r="I16" s="115"/>
      <c r="J16" s="115"/>
      <c r="K16" s="125"/>
      <c r="N16" s="185"/>
    </row>
    <row r="17" spans="1:11" s="122" customFormat="1" ht="25" customHeight="1">
      <c r="A17" s="115"/>
      <c r="B17" s="126">
        <f>'인원 입력 기능'!G16</f>
        <v>143</v>
      </c>
      <c r="C17" s="175">
        <f t="shared" si="0"/>
        <v>1</v>
      </c>
      <c r="D17" s="162">
        <f t="shared" si="3"/>
        <v>98.31</v>
      </c>
      <c r="E17" s="159">
        <f>'인원 입력 기능'!J16</f>
        <v>129</v>
      </c>
      <c r="F17" s="144">
        <f t="shared" si="1"/>
        <v>5.036465572439211E-4</v>
      </c>
      <c r="G17" s="176">
        <f t="shared" si="4"/>
        <v>4384</v>
      </c>
      <c r="H17" s="177">
        <f t="shared" si="2"/>
        <v>1.7116174472537597E-2</v>
      </c>
      <c r="I17" s="115"/>
      <c r="J17" s="115"/>
      <c r="K17" s="125"/>
    </row>
    <row r="18" spans="1:11" s="122" customFormat="1" ht="25" customHeight="1">
      <c r="A18" s="115"/>
      <c r="B18" s="126">
        <f>'인원 입력 기능'!G17</f>
        <v>142</v>
      </c>
      <c r="C18" s="175">
        <f t="shared" si="0"/>
        <v>1</v>
      </c>
      <c r="D18" s="162">
        <f t="shared" si="3"/>
        <v>98.26</v>
      </c>
      <c r="E18" s="159">
        <f>'인원 입력 기능'!J17</f>
        <v>142</v>
      </c>
      <c r="F18" s="144">
        <f t="shared" si="1"/>
        <v>5.544016366560992E-4</v>
      </c>
      <c r="G18" s="176">
        <f t="shared" si="4"/>
        <v>4526</v>
      </c>
      <c r="H18" s="177">
        <f t="shared" si="2"/>
        <v>1.7670576109193696E-2</v>
      </c>
      <c r="I18" s="115"/>
      <c r="J18" s="115"/>
      <c r="K18" s="125"/>
    </row>
    <row r="19" spans="1:11" s="122" customFormat="1" ht="25" customHeight="1">
      <c r="A19" s="115"/>
      <c r="B19" s="126">
        <f>'인원 입력 기능'!G18</f>
        <v>141</v>
      </c>
      <c r="C19" s="175">
        <f t="shared" si="0"/>
        <v>1</v>
      </c>
      <c r="D19" s="162">
        <f t="shared" si="3"/>
        <v>98.14</v>
      </c>
      <c r="E19" s="159">
        <f>'인원 입력 기능'!J18</f>
        <v>471</v>
      </c>
      <c r="F19" s="144">
        <f t="shared" si="1"/>
        <v>1.8388955694719909E-3</v>
      </c>
      <c r="G19" s="176">
        <f t="shared" si="4"/>
        <v>4997</v>
      </c>
      <c r="H19" s="177">
        <f t="shared" si="2"/>
        <v>1.9509471678665687E-2</v>
      </c>
      <c r="I19" s="115"/>
      <c r="J19" s="115"/>
      <c r="K19" s="125"/>
    </row>
    <row r="20" spans="1:11" s="122" customFormat="1" ht="25" customHeight="1">
      <c r="A20" s="115"/>
      <c r="B20" s="126">
        <f>'인원 입력 기능'!G19</f>
        <v>140</v>
      </c>
      <c r="C20" s="175">
        <f t="shared" si="0"/>
        <v>1</v>
      </c>
      <c r="D20" s="162">
        <f t="shared" si="3"/>
        <v>97.7</v>
      </c>
      <c r="E20" s="159">
        <f>'인원 입력 기능'!J19</f>
        <v>1800</v>
      </c>
      <c r="F20" s="144">
        <f t="shared" si="1"/>
        <v>7.0276263801477366E-3</v>
      </c>
      <c r="G20" s="176">
        <f t="shared" si="4"/>
        <v>6797</v>
      </c>
      <c r="H20" s="177">
        <f t="shared" si="2"/>
        <v>2.6537098058813425E-2</v>
      </c>
      <c r="I20" s="115"/>
      <c r="J20" s="115"/>
      <c r="K20" s="125"/>
    </row>
    <row r="21" spans="1:11" s="122" customFormat="1" ht="25" customHeight="1">
      <c r="A21" s="115"/>
      <c r="B21" s="126">
        <f>'인원 입력 기능'!G20</f>
        <v>139</v>
      </c>
      <c r="C21" s="175">
        <f t="shared" si="0"/>
        <v>1</v>
      </c>
      <c r="D21" s="162">
        <f t="shared" si="3"/>
        <v>97.29</v>
      </c>
      <c r="E21" s="159">
        <f>'인원 입력 기능'!J20</f>
        <v>309</v>
      </c>
      <c r="F21" s="144">
        <f t="shared" si="1"/>
        <v>1.2064091952586947E-3</v>
      </c>
      <c r="G21" s="176">
        <f t="shared" si="4"/>
        <v>7106</v>
      </c>
      <c r="H21" s="177">
        <f t="shared" si="2"/>
        <v>2.7743507254072118E-2</v>
      </c>
      <c r="I21" s="115"/>
      <c r="J21" s="115"/>
      <c r="K21" s="125"/>
    </row>
    <row r="22" spans="1:11" s="122" customFormat="1" ht="25" customHeight="1">
      <c r="A22" s="115"/>
      <c r="B22" s="126">
        <f>'인원 입력 기능'!G21</f>
        <v>138</v>
      </c>
      <c r="C22" s="175">
        <f t="shared" si="0"/>
        <v>1</v>
      </c>
      <c r="D22" s="162">
        <f t="shared" si="3"/>
        <v>97.07</v>
      </c>
      <c r="E22" s="159">
        <f>'인원 입력 기능'!J21</f>
        <v>815</v>
      </c>
      <c r="F22" s="144">
        <f t="shared" si="1"/>
        <v>3.1819530554557805E-3</v>
      </c>
      <c r="G22" s="176">
        <f t="shared" si="4"/>
        <v>7921</v>
      </c>
      <c r="H22" s="177">
        <f t="shared" si="2"/>
        <v>3.0925460309527898E-2</v>
      </c>
      <c r="I22" s="115"/>
      <c r="J22" s="115"/>
      <c r="K22" s="125"/>
    </row>
    <row r="23" spans="1:11" s="122" customFormat="1" ht="25" customHeight="1">
      <c r="A23" s="115"/>
      <c r="B23" s="126">
        <f>'인원 입력 기능'!G22</f>
        <v>137</v>
      </c>
      <c r="C23" s="175">
        <f t="shared" si="0"/>
        <v>1</v>
      </c>
      <c r="D23" s="162">
        <f t="shared" si="3"/>
        <v>96.49</v>
      </c>
      <c r="E23" s="159">
        <f>'인원 입력 기능'!J22</f>
        <v>2131</v>
      </c>
      <c r="F23" s="144">
        <f t="shared" si="1"/>
        <v>8.3199287867193484E-3</v>
      </c>
      <c r="G23" s="176">
        <f t="shared" si="4"/>
        <v>10052</v>
      </c>
      <c r="H23" s="177">
        <f t="shared" si="2"/>
        <v>3.9245389096247245E-2</v>
      </c>
      <c r="I23" s="115"/>
      <c r="J23" s="115"/>
      <c r="K23" s="125"/>
    </row>
    <row r="24" spans="1:11" s="122" customFormat="1" ht="25" customHeight="1">
      <c r="A24" s="115"/>
      <c r="B24" s="126">
        <f>'인원 입력 기능'!G23</f>
        <v>136</v>
      </c>
      <c r="C24" s="175">
        <f t="shared" si="0"/>
        <v>1</v>
      </c>
      <c r="D24" s="162">
        <f t="shared" si="3"/>
        <v>95.99</v>
      </c>
      <c r="E24" s="159">
        <f>'인원 입력 기능'!J23</f>
        <v>414</v>
      </c>
      <c r="F24" s="144">
        <f t="shared" si="1"/>
        <v>1.6163540674339794E-3</v>
      </c>
      <c r="G24" s="176">
        <f t="shared" si="4"/>
        <v>10466</v>
      </c>
      <c r="H24" s="177">
        <f t="shared" si="2"/>
        <v>4.0861743163681227E-2</v>
      </c>
      <c r="I24" s="115"/>
      <c r="J24" s="115"/>
      <c r="K24" s="125"/>
    </row>
    <row r="25" spans="1:11" s="122" customFormat="1" ht="25" customHeight="1">
      <c r="A25" s="115"/>
      <c r="B25" s="126">
        <f>'인원 입력 기능'!G24</f>
        <v>135</v>
      </c>
      <c r="C25" s="175">
        <f t="shared" si="0"/>
        <v>2</v>
      </c>
      <c r="D25" s="162">
        <f t="shared" si="3"/>
        <v>95.84</v>
      </c>
      <c r="E25" s="159">
        <f>'인원 입력 기능'!J24</f>
        <v>387</v>
      </c>
      <c r="F25" s="144">
        <f t="shared" si="1"/>
        <v>1.5109396717317633E-3</v>
      </c>
      <c r="G25" s="176">
        <f t="shared" si="4"/>
        <v>10853</v>
      </c>
      <c r="H25" s="177">
        <f t="shared" si="2"/>
        <v>4.2372682835412991E-2</v>
      </c>
      <c r="I25" s="115"/>
      <c r="J25" s="115"/>
      <c r="K25" s="125"/>
    </row>
    <row r="26" spans="1:11" s="122" customFormat="1" ht="25" customHeight="1">
      <c r="A26" s="115"/>
      <c r="B26" s="126">
        <f>'인원 입력 기능'!G25</f>
        <v>134</v>
      </c>
      <c r="C26" s="175">
        <f t="shared" si="0"/>
        <v>2</v>
      </c>
      <c r="D26" s="162">
        <f t="shared" si="3"/>
        <v>95.49</v>
      </c>
      <c r="E26" s="159">
        <f>'인원 입력 기능'!J25</f>
        <v>1381</v>
      </c>
      <c r="F26" s="144">
        <f t="shared" si="1"/>
        <v>5.391751128324458E-3</v>
      </c>
      <c r="G26" s="176">
        <f t="shared" si="4"/>
        <v>12234</v>
      </c>
      <c r="H26" s="177">
        <f t="shared" si="2"/>
        <v>4.7764433963737446E-2</v>
      </c>
      <c r="I26" s="115"/>
      <c r="J26" s="115"/>
      <c r="K26" s="125"/>
    </row>
    <row r="27" spans="1:11" s="122" customFormat="1" ht="25" customHeight="1">
      <c r="A27" s="115"/>
      <c r="B27" s="126">
        <f>'인원 입력 기능'!G26</f>
        <v>133</v>
      </c>
      <c r="C27" s="175">
        <f t="shared" si="0"/>
        <v>2</v>
      </c>
      <c r="D27" s="162">
        <f t="shared" si="3"/>
        <v>94.62</v>
      </c>
      <c r="E27" s="159">
        <f>'인원 입력 기능'!J26</f>
        <v>3073</v>
      </c>
      <c r="F27" s="144">
        <f t="shared" si="1"/>
        <v>1.1997719925663329E-2</v>
      </c>
      <c r="G27" s="176">
        <f t="shared" si="4"/>
        <v>15307</v>
      </c>
      <c r="H27" s="177">
        <f t="shared" si="2"/>
        <v>5.9762153889400781E-2</v>
      </c>
      <c r="I27" s="115"/>
      <c r="J27" s="115"/>
      <c r="K27" s="125"/>
    </row>
    <row r="28" spans="1:11" s="122" customFormat="1" ht="25" customHeight="1">
      <c r="A28" s="115"/>
      <c r="B28" s="126">
        <f>'인원 입력 기능'!G27</f>
        <v>132</v>
      </c>
      <c r="C28" s="175">
        <f t="shared" si="0"/>
        <v>2</v>
      </c>
      <c r="D28" s="162">
        <f t="shared" si="3"/>
        <v>93.83</v>
      </c>
      <c r="E28" s="159">
        <f>'인원 입력 기능'!J27</f>
        <v>979</v>
      </c>
      <c r="F28" s="144">
        <f t="shared" si="1"/>
        <v>3.8222479034247967E-3</v>
      </c>
      <c r="G28" s="176">
        <f t="shared" si="4"/>
        <v>16286</v>
      </c>
      <c r="H28" s="177">
        <f t="shared" si="2"/>
        <v>6.3584401792825568E-2</v>
      </c>
      <c r="I28" s="115"/>
      <c r="J28" s="115"/>
      <c r="K28" s="125"/>
    </row>
    <row r="29" spans="1:11" s="122" customFormat="1" ht="25" customHeight="1">
      <c r="A29" s="115"/>
      <c r="B29" s="126">
        <f>'인원 입력 기능'!G28</f>
        <v>131</v>
      </c>
      <c r="C29" s="175">
        <f t="shared" si="0"/>
        <v>2</v>
      </c>
      <c r="D29" s="162">
        <f t="shared" si="3"/>
        <v>93.24</v>
      </c>
      <c r="E29" s="159">
        <f>'인원 입력 기능'!J28</f>
        <v>2064</v>
      </c>
      <c r="F29" s="144">
        <f t="shared" si="1"/>
        <v>8.0583449159027376E-3</v>
      </c>
      <c r="G29" s="176">
        <f t="shared" si="4"/>
        <v>18350</v>
      </c>
      <c r="H29" s="177">
        <f t="shared" si="2"/>
        <v>7.1642746708728305E-2</v>
      </c>
      <c r="I29" s="115"/>
      <c r="J29" s="115"/>
      <c r="K29" s="125"/>
    </row>
    <row r="30" spans="1:11" s="122" customFormat="1" ht="25" customHeight="1">
      <c r="A30" s="115"/>
      <c r="B30" s="126">
        <f>'인원 입력 기능'!G29</f>
        <v>130</v>
      </c>
      <c r="C30" s="175">
        <f t="shared" si="0"/>
        <v>2</v>
      </c>
      <c r="D30" s="162">
        <f t="shared" si="3"/>
        <v>92.25</v>
      </c>
      <c r="E30" s="159">
        <f>'인원 입력 기능'!J29</f>
        <v>2997</v>
      </c>
      <c r="F30" s="144">
        <f t="shared" si="1"/>
        <v>1.1700997922945981E-2</v>
      </c>
      <c r="G30" s="176">
        <f t="shared" si="4"/>
        <v>21347</v>
      </c>
      <c r="H30" s="177">
        <f t="shared" si="2"/>
        <v>8.3343744631674294E-2</v>
      </c>
      <c r="I30" s="115"/>
      <c r="J30" s="115"/>
      <c r="K30" s="125"/>
    </row>
    <row r="31" spans="1:11" s="122" customFormat="1" ht="25" customHeight="1">
      <c r="A31" s="115"/>
      <c r="B31" s="126">
        <f>'인원 입력 기능'!G30</f>
        <v>129</v>
      </c>
      <c r="C31" s="175">
        <f t="shared" si="0"/>
        <v>2</v>
      </c>
      <c r="D31" s="162">
        <f t="shared" si="3"/>
        <v>91.48</v>
      </c>
      <c r="E31" s="159">
        <f>'인원 입력 기능'!J30</f>
        <v>958</v>
      </c>
      <c r="F31" s="144">
        <f t="shared" si="1"/>
        <v>3.7402589289897395E-3</v>
      </c>
      <c r="G31" s="176">
        <f t="shared" si="4"/>
        <v>22305</v>
      </c>
      <c r="H31" s="177">
        <f t="shared" si="2"/>
        <v>8.7084003560664036E-2</v>
      </c>
      <c r="I31" s="115"/>
      <c r="J31" s="115"/>
      <c r="K31" s="125"/>
    </row>
    <row r="32" spans="1:11" s="122" customFormat="1" ht="25" customHeight="1">
      <c r="A32" s="115"/>
      <c r="B32" s="126">
        <f>'인원 입력 기능'!G31</f>
        <v>128</v>
      </c>
      <c r="C32" s="175">
        <f t="shared" si="0"/>
        <v>2</v>
      </c>
      <c r="D32" s="162">
        <f t="shared" si="3"/>
        <v>91.03</v>
      </c>
      <c r="E32" s="159">
        <f>'인원 입력 기능'!J31</f>
        <v>1319</v>
      </c>
      <c r="F32" s="144">
        <f t="shared" si="1"/>
        <v>5.1496884418971468E-3</v>
      </c>
      <c r="G32" s="176">
        <f t="shared" si="4"/>
        <v>23624</v>
      </c>
      <c r="H32" s="177">
        <f t="shared" si="2"/>
        <v>9.223369200256118E-2</v>
      </c>
      <c r="I32" s="115"/>
      <c r="J32" s="115"/>
      <c r="K32" s="125"/>
    </row>
    <row r="33" spans="1:11" s="122" customFormat="1" ht="25" customHeight="1">
      <c r="A33" s="115"/>
      <c r="B33" s="126">
        <f>'인원 입력 기능'!G32</f>
        <v>127</v>
      </c>
      <c r="C33" s="175">
        <f t="shared" si="0"/>
        <v>2</v>
      </c>
      <c r="D33" s="162">
        <f t="shared" si="3"/>
        <v>90.19</v>
      </c>
      <c r="E33" s="159">
        <f>'인원 입력 기능'!J32</f>
        <v>3022</v>
      </c>
      <c r="F33" s="144">
        <f t="shared" si="1"/>
        <v>1.1798603844892477E-2</v>
      </c>
      <c r="G33" s="176">
        <f t="shared" si="4"/>
        <v>26646</v>
      </c>
      <c r="H33" s="177">
        <f t="shared" si="2"/>
        <v>0.10403229584745366</v>
      </c>
      <c r="I33" s="115"/>
      <c r="J33" s="115"/>
      <c r="K33" s="125"/>
    </row>
    <row r="34" spans="1:11" s="122" customFormat="1" ht="25" customHeight="1">
      <c r="A34" s="115"/>
      <c r="B34" s="126">
        <f>'인원 입력 기능'!G33</f>
        <v>126</v>
      </c>
      <c r="C34" s="175">
        <f t="shared" si="0"/>
        <v>2</v>
      </c>
      <c r="D34" s="162">
        <f t="shared" si="3"/>
        <v>88.82</v>
      </c>
      <c r="E34" s="159">
        <f>'인원 입력 기능'!J33</f>
        <v>3961</v>
      </c>
      <c r="F34" s="144">
        <f t="shared" si="1"/>
        <v>1.5464682273202879E-2</v>
      </c>
      <c r="G34" s="176">
        <f t="shared" si="4"/>
        <v>30607</v>
      </c>
      <c r="H34" s="177">
        <f t="shared" si="2"/>
        <v>0.11949697812065653</v>
      </c>
      <c r="I34" s="115"/>
      <c r="J34" s="115"/>
      <c r="K34" s="125"/>
    </row>
    <row r="35" spans="1:11" s="122" customFormat="1" ht="25" customHeight="1">
      <c r="A35" s="115"/>
      <c r="B35" s="126">
        <f>'인원 입력 기능'!G34</f>
        <v>125</v>
      </c>
      <c r="C35" s="175">
        <f t="shared" si="0"/>
        <v>3</v>
      </c>
      <c r="D35" s="162">
        <f t="shared" si="3"/>
        <v>87.58</v>
      </c>
      <c r="E35" s="159">
        <f>'인원 입력 기능'!J34</f>
        <v>2397</v>
      </c>
      <c r="F35" s="144">
        <f t="shared" si="1"/>
        <v>9.3584557962300696E-3</v>
      </c>
      <c r="G35" s="176">
        <f t="shared" si="4"/>
        <v>33004</v>
      </c>
      <c r="H35" s="177">
        <f t="shared" si="2"/>
        <v>0.12885543391688661</v>
      </c>
      <c r="I35" s="115"/>
      <c r="J35" s="115"/>
      <c r="K35" s="125"/>
    </row>
    <row r="36" spans="1:11" s="122" customFormat="1" ht="25" customHeight="1">
      <c r="A36" s="115"/>
      <c r="B36" s="126">
        <f>'인원 입력 기능'!G35</f>
        <v>124</v>
      </c>
      <c r="C36" s="175">
        <f t="shared" si="0"/>
        <v>3</v>
      </c>
      <c r="D36" s="162">
        <f t="shared" si="3"/>
        <v>86.41</v>
      </c>
      <c r="E36" s="159">
        <f>'인원 입력 기능'!J35</f>
        <v>3600</v>
      </c>
      <c r="F36" s="144">
        <f t="shared" si="1"/>
        <v>1.4055252760295473E-2</v>
      </c>
      <c r="G36" s="176">
        <f t="shared" si="4"/>
        <v>36604</v>
      </c>
      <c r="H36" s="177">
        <f t="shared" si="2"/>
        <v>0.14291068667718207</v>
      </c>
      <c r="I36" s="115"/>
      <c r="J36" s="115"/>
      <c r="K36" s="125"/>
    </row>
    <row r="37" spans="1:11" s="122" customFormat="1" ht="25" customHeight="1">
      <c r="A37" s="115"/>
      <c r="B37" s="126">
        <f>'인원 입력 기능'!G36</f>
        <v>123</v>
      </c>
      <c r="C37" s="175">
        <f t="shared" si="0"/>
        <v>3</v>
      </c>
      <c r="D37" s="162">
        <f t="shared" si="3"/>
        <v>85.05</v>
      </c>
      <c r="E37" s="159">
        <f>'인원 입력 기능'!J36</f>
        <v>3371</v>
      </c>
      <c r="F37" s="144">
        <f t="shared" si="1"/>
        <v>1.3161182515265567E-2</v>
      </c>
      <c r="G37" s="176">
        <f t="shared" si="4"/>
        <v>39975</v>
      </c>
      <c r="H37" s="177">
        <f t="shared" si="2"/>
        <v>0.15607186919244764</v>
      </c>
      <c r="I37" s="115"/>
      <c r="J37" s="115"/>
      <c r="K37" s="125"/>
    </row>
    <row r="38" spans="1:11" s="122" customFormat="1" ht="25" customHeight="1">
      <c r="A38" s="115"/>
      <c r="B38" s="126">
        <f>'인원 입력 기능'!G37</f>
        <v>122</v>
      </c>
      <c r="C38" s="175">
        <f t="shared" ref="C38:C69" si="5">IF(ROUND(B38,0)&gt;=$M$6,1,IF(ROUND(B38,0)&gt;=$M$7,2,IF(ROUND(B38,0)&gt;=$M$8,3,IF(ROUND(B38,0)&gt;=$M$9,4,IF(ROUND(B38,0)&gt;=$M$10,5,IF(ROUND(B38,0)&gt;=$M$11,6,IF(ROUND(B38,0)&gt;=$M$12,7,IF(ROUND(B38,0)&gt;=$M$13,8,9))))))))</f>
        <v>3</v>
      </c>
      <c r="D38" s="162">
        <f t="shared" si="3"/>
        <v>84.04</v>
      </c>
      <c r="E38" s="159">
        <f>'인원 입력 기능'!J37</f>
        <v>1825</v>
      </c>
      <c r="F38" s="144">
        <f t="shared" si="1"/>
        <v>7.1252323020942329E-3</v>
      </c>
      <c r="G38" s="176">
        <f t="shared" si="4"/>
        <v>41800</v>
      </c>
      <c r="H38" s="177">
        <f t="shared" si="2"/>
        <v>0.16319710149454186</v>
      </c>
      <c r="I38" s="115"/>
      <c r="J38" s="115"/>
      <c r="K38" s="125"/>
    </row>
    <row r="39" spans="1:11" s="122" customFormat="1" ht="25" customHeight="1">
      <c r="A39" s="115"/>
      <c r="B39" s="126">
        <f>'인원 입력 기능'!G38</f>
        <v>121</v>
      </c>
      <c r="C39" s="175">
        <f t="shared" si="5"/>
        <v>3</v>
      </c>
      <c r="D39" s="162">
        <f t="shared" si="3"/>
        <v>83.04</v>
      </c>
      <c r="E39" s="159">
        <f>'인원 입력 기능'!J38</f>
        <v>3286</v>
      </c>
      <c r="F39" s="144">
        <f t="shared" si="1"/>
        <v>1.2829322380647479E-2</v>
      </c>
      <c r="G39" s="176">
        <f t="shared" si="4"/>
        <v>45086</v>
      </c>
      <c r="H39" s="177">
        <f t="shared" si="2"/>
        <v>0.17602642387518935</v>
      </c>
      <c r="I39" s="115"/>
      <c r="J39" s="115"/>
      <c r="K39" s="125"/>
    </row>
    <row r="40" spans="1:11" s="122" customFormat="1" ht="25" customHeight="1">
      <c r="A40" s="115"/>
      <c r="B40" s="126">
        <f>'인원 입력 기능'!G39</f>
        <v>120</v>
      </c>
      <c r="C40" s="175">
        <f t="shared" si="5"/>
        <v>3</v>
      </c>
      <c r="D40" s="162">
        <f t="shared" si="3"/>
        <v>81.52</v>
      </c>
      <c r="E40" s="159">
        <f>'인원 입력 기능'!J39</f>
        <v>4469</v>
      </c>
      <c r="F40" s="144">
        <f t="shared" si="1"/>
        <v>1.7448034607155685E-2</v>
      </c>
      <c r="G40" s="176">
        <f t="shared" si="4"/>
        <v>49555</v>
      </c>
      <c r="H40" s="177">
        <f t="shared" si="2"/>
        <v>0.19347445848234504</v>
      </c>
      <c r="I40" s="115"/>
      <c r="J40" s="115"/>
      <c r="K40" s="125"/>
    </row>
    <row r="41" spans="1:11" s="122" customFormat="1" ht="25" customHeight="1">
      <c r="A41" s="115"/>
      <c r="B41" s="126">
        <f>'인원 입력 기능'!G40</f>
        <v>119</v>
      </c>
      <c r="C41" s="175">
        <f t="shared" si="5"/>
        <v>3</v>
      </c>
      <c r="D41" s="162">
        <f t="shared" si="3"/>
        <v>79.88</v>
      </c>
      <c r="E41" s="159">
        <f>'인원 입력 기능'!J40</f>
        <v>3946</v>
      </c>
      <c r="F41" s="144">
        <f t="shared" si="1"/>
        <v>1.5406118720034981E-2</v>
      </c>
      <c r="G41" s="176">
        <f t="shared" si="4"/>
        <v>53501</v>
      </c>
      <c r="H41" s="177">
        <f t="shared" si="2"/>
        <v>0.20888057720238001</v>
      </c>
      <c r="I41" s="115"/>
      <c r="J41" s="115"/>
      <c r="K41" s="125"/>
    </row>
    <row r="42" spans="1:11" s="122" customFormat="1" ht="25" customHeight="1">
      <c r="A42" s="115"/>
      <c r="B42" s="126">
        <f>'인원 입력 기능'!G41</f>
        <v>118</v>
      </c>
      <c r="C42" s="175">
        <f t="shared" si="5"/>
        <v>3</v>
      </c>
      <c r="D42" s="162">
        <f t="shared" si="3"/>
        <v>78.17</v>
      </c>
      <c r="E42" s="159">
        <f>'인원 입력 기능'!J41</f>
        <v>4813</v>
      </c>
      <c r="F42" s="144">
        <f t="shared" si="1"/>
        <v>1.8791092093139474E-2</v>
      </c>
      <c r="G42" s="176">
        <f t="shared" si="4"/>
        <v>58314</v>
      </c>
      <c r="H42" s="177">
        <f t="shared" si="2"/>
        <v>0.22767166929551949</v>
      </c>
      <c r="I42" s="115"/>
      <c r="J42" s="115"/>
      <c r="K42" s="125"/>
    </row>
    <row r="43" spans="1:11" s="122" customFormat="1" ht="25" customHeight="1">
      <c r="A43" s="115"/>
      <c r="B43" s="126">
        <f>'인원 입력 기능'!G42</f>
        <v>117</v>
      </c>
      <c r="C43" s="175">
        <f t="shared" si="5"/>
        <v>3</v>
      </c>
      <c r="D43" s="162">
        <f t="shared" si="3"/>
        <v>76.52</v>
      </c>
      <c r="E43" s="159">
        <f>'인원 입력 기능'!J42</f>
        <v>3673</v>
      </c>
      <c r="F43" s="144">
        <f t="shared" si="1"/>
        <v>1.4340262052379243E-2</v>
      </c>
      <c r="G43" s="176">
        <f t="shared" si="4"/>
        <v>61987</v>
      </c>
      <c r="H43" s="177">
        <f t="shared" si="2"/>
        <v>0.24201193134789875</v>
      </c>
      <c r="I43" s="115"/>
      <c r="J43" s="115"/>
      <c r="K43" s="125"/>
    </row>
    <row r="44" spans="1:11" s="122" customFormat="1" ht="25" customHeight="1">
      <c r="A44" s="115"/>
      <c r="B44" s="126">
        <f>'인원 입력 기능'!G43</f>
        <v>116</v>
      </c>
      <c r="C44" s="175">
        <f t="shared" si="5"/>
        <v>4</v>
      </c>
      <c r="D44" s="162">
        <f t="shared" si="3"/>
        <v>75.11</v>
      </c>
      <c r="E44" s="159">
        <f>'인원 입력 기능'!J43</f>
        <v>3505</v>
      </c>
      <c r="F44" s="144">
        <f t="shared" si="1"/>
        <v>1.3684350256898787E-2</v>
      </c>
      <c r="G44" s="176">
        <f t="shared" si="4"/>
        <v>65492</v>
      </c>
      <c r="H44" s="177">
        <f t="shared" si="2"/>
        <v>0.25569628160479752</v>
      </c>
      <c r="I44" s="115"/>
      <c r="J44" s="115"/>
      <c r="K44" s="125"/>
    </row>
    <row r="45" spans="1:11" s="122" customFormat="1" ht="25" customHeight="1">
      <c r="A45" s="115"/>
      <c r="B45" s="126">
        <f>'인원 입력 기능'!G44</f>
        <v>115</v>
      </c>
      <c r="C45" s="175">
        <f t="shared" si="5"/>
        <v>4</v>
      </c>
      <c r="D45" s="162">
        <f t="shared" si="3"/>
        <v>73.739999999999995</v>
      </c>
      <c r="E45" s="159">
        <f>'인원 입력 기능'!J44</f>
        <v>3533</v>
      </c>
      <c r="F45" s="144">
        <f t="shared" si="1"/>
        <v>1.3793668889478862E-2</v>
      </c>
      <c r="G45" s="176">
        <f t="shared" si="4"/>
        <v>69025</v>
      </c>
      <c r="H45" s="177">
        <f t="shared" si="2"/>
        <v>0.26948995049427638</v>
      </c>
      <c r="I45" s="115"/>
      <c r="J45" s="115"/>
      <c r="K45" s="125"/>
    </row>
    <row r="46" spans="1:11" s="122" customFormat="1" ht="25" customHeight="1">
      <c r="A46" s="115"/>
      <c r="B46" s="126">
        <f>'인원 입력 기능'!G45</f>
        <v>114</v>
      </c>
      <c r="C46" s="175">
        <f t="shared" si="5"/>
        <v>4</v>
      </c>
      <c r="D46" s="162">
        <f t="shared" si="3"/>
        <v>72.03</v>
      </c>
      <c r="E46" s="159">
        <f>'인원 입력 기능'!J45</f>
        <v>5247</v>
      </c>
      <c r="F46" s="144">
        <f t="shared" si="1"/>
        <v>2.0485530898130652E-2</v>
      </c>
      <c r="G46" s="176">
        <f t="shared" si="4"/>
        <v>74272</v>
      </c>
      <c r="H46" s="177">
        <f t="shared" si="2"/>
        <v>0.28997548139240703</v>
      </c>
      <c r="I46" s="115"/>
      <c r="J46" s="115"/>
      <c r="K46" s="125"/>
    </row>
    <row r="47" spans="1:11" s="122" customFormat="1" ht="25" customHeight="1">
      <c r="A47" s="115"/>
      <c r="B47" s="126">
        <f>'인원 입력 기능'!G46</f>
        <v>113</v>
      </c>
      <c r="C47" s="175">
        <f t="shared" si="5"/>
        <v>4</v>
      </c>
      <c r="D47" s="162">
        <f t="shared" si="3"/>
        <v>70.33</v>
      </c>
      <c r="E47" s="159">
        <f>'인원 입력 기능'!J46</f>
        <v>3425</v>
      </c>
      <c r="F47" s="144">
        <f t="shared" si="1"/>
        <v>1.3372011306669998E-2</v>
      </c>
      <c r="G47" s="176">
        <f t="shared" si="4"/>
        <v>77697</v>
      </c>
      <c r="H47" s="177">
        <f t="shared" si="2"/>
        <v>0.30334749269907701</v>
      </c>
      <c r="I47" s="115"/>
      <c r="J47" s="115"/>
      <c r="K47" s="125"/>
    </row>
    <row r="48" spans="1:11" s="122" customFormat="1" ht="25" customHeight="1">
      <c r="A48" s="115"/>
      <c r="B48" s="126">
        <f>'인원 입력 기능'!G47</f>
        <v>112</v>
      </c>
      <c r="C48" s="175">
        <f t="shared" si="5"/>
        <v>4</v>
      </c>
      <c r="D48" s="162">
        <f t="shared" si="3"/>
        <v>68.569999999999993</v>
      </c>
      <c r="E48" s="159">
        <f>'인원 입력 기능'!J47</f>
        <v>5621</v>
      </c>
      <c r="F48" s="144">
        <f t="shared" si="1"/>
        <v>2.1945715490450237E-2</v>
      </c>
      <c r="G48" s="176">
        <f t="shared" si="4"/>
        <v>83318</v>
      </c>
      <c r="H48" s="177">
        <f t="shared" si="2"/>
        <v>0.32529320818952728</v>
      </c>
      <c r="I48" s="115"/>
      <c r="J48" s="115"/>
      <c r="K48" s="125"/>
    </row>
    <row r="49" spans="1:11" s="122" customFormat="1" ht="25" customHeight="1">
      <c r="A49" s="115"/>
      <c r="B49" s="126">
        <f>'인원 입력 기능'!G48</f>
        <v>111</v>
      </c>
      <c r="C49" s="175">
        <f t="shared" si="5"/>
        <v>4</v>
      </c>
      <c r="D49" s="162">
        <f t="shared" si="3"/>
        <v>66.59</v>
      </c>
      <c r="E49" s="159">
        <f>'인원 입력 기능'!J48</f>
        <v>4524</v>
      </c>
      <c r="F49" s="144">
        <f t="shared" si="1"/>
        <v>1.7662767635437976E-2</v>
      </c>
      <c r="G49" s="176">
        <f t="shared" si="4"/>
        <v>87842</v>
      </c>
      <c r="H49" s="177">
        <f t="shared" si="2"/>
        <v>0.34295597582496523</v>
      </c>
      <c r="I49" s="115"/>
      <c r="J49" s="115"/>
      <c r="K49" s="125"/>
    </row>
    <row r="50" spans="1:11" s="122" customFormat="1" ht="25" customHeight="1">
      <c r="A50" s="115"/>
      <c r="B50" s="126">
        <f>'인원 입력 기능'!G49</f>
        <v>110</v>
      </c>
      <c r="C50" s="175">
        <f t="shared" si="5"/>
        <v>4</v>
      </c>
      <c r="D50" s="162">
        <f t="shared" si="3"/>
        <v>65.02</v>
      </c>
      <c r="E50" s="159">
        <f>'인원 입력 기능'!J49</f>
        <v>3507</v>
      </c>
      <c r="F50" s="144">
        <f t="shared" si="1"/>
        <v>1.3692158730654507E-2</v>
      </c>
      <c r="G50" s="176">
        <f t="shared" si="4"/>
        <v>91349</v>
      </c>
      <c r="H50" s="177">
        <f t="shared" si="2"/>
        <v>0.35664813455561978</v>
      </c>
      <c r="I50" s="115"/>
      <c r="J50" s="115"/>
      <c r="K50" s="125"/>
    </row>
    <row r="51" spans="1:11" s="122" customFormat="1" ht="25" customHeight="1">
      <c r="A51" s="115"/>
      <c r="B51" s="126">
        <f>'인원 입력 기능'!G50</f>
        <v>109</v>
      </c>
      <c r="C51" s="175">
        <f t="shared" si="5"/>
        <v>4</v>
      </c>
      <c r="D51" s="162">
        <f t="shared" si="3"/>
        <v>63.55</v>
      </c>
      <c r="E51" s="159">
        <f>'인원 입력 기능'!J50</f>
        <v>4021</v>
      </c>
      <c r="F51" s="144">
        <f t="shared" si="1"/>
        <v>1.5698936485874469E-2</v>
      </c>
      <c r="G51" s="176">
        <f t="shared" si="4"/>
        <v>95370</v>
      </c>
      <c r="H51" s="177">
        <f t="shared" si="2"/>
        <v>0.37234707104149423</v>
      </c>
      <c r="I51" s="115"/>
      <c r="J51" s="115"/>
      <c r="K51" s="125"/>
    </row>
    <row r="52" spans="1:11" s="122" customFormat="1" ht="25" customHeight="1">
      <c r="A52" s="115"/>
      <c r="B52" s="126">
        <f>'인원 입력 기능'!G51</f>
        <v>108</v>
      </c>
      <c r="C52" s="175">
        <f t="shared" si="5"/>
        <v>4</v>
      </c>
      <c r="D52" s="162">
        <f t="shared" si="3"/>
        <v>61.94</v>
      </c>
      <c r="E52" s="159">
        <f>'인원 입력 기능'!J51</f>
        <v>4234</v>
      </c>
      <c r="F52" s="144">
        <f t="shared" si="1"/>
        <v>1.6530538940858621E-2</v>
      </c>
      <c r="G52" s="176">
        <f t="shared" si="4"/>
        <v>99604</v>
      </c>
      <c r="H52" s="177">
        <f t="shared" si="2"/>
        <v>0.38887760998235282</v>
      </c>
      <c r="I52" s="115"/>
      <c r="J52" s="115"/>
      <c r="K52" s="125"/>
    </row>
    <row r="53" spans="1:11" s="122" customFormat="1" ht="25" customHeight="1">
      <c r="A53" s="115"/>
      <c r="B53" s="126">
        <f>'인원 입력 기능'!G52</f>
        <v>107</v>
      </c>
      <c r="C53" s="175">
        <f t="shared" si="5"/>
        <v>4</v>
      </c>
      <c r="D53" s="162">
        <f t="shared" si="3"/>
        <v>60.43</v>
      </c>
      <c r="E53" s="159">
        <f>'인원 입력 기능'!J52</f>
        <v>3505</v>
      </c>
      <c r="F53" s="144">
        <f t="shared" si="1"/>
        <v>1.3684350256898787E-2</v>
      </c>
      <c r="G53" s="176">
        <f t="shared" si="4"/>
        <v>103109</v>
      </c>
      <c r="H53" s="177">
        <f t="shared" si="2"/>
        <v>0.40256196023925161</v>
      </c>
      <c r="I53" s="115"/>
      <c r="J53" s="115"/>
      <c r="K53" s="125"/>
    </row>
    <row r="54" spans="1:11" s="122" customFormat="1" ht="25" customHeight="1">
      <c r="A54" s="115"/>
      <c r="B54" s="126">
        <f>'인원 입력 기능'!G53</f>
        <v>106</v>
      </c>
      <c r="C54" s="175">
        <f t="shared" si="5"/>
        <v>5</v>
      </c>
      <c r="D54" s="162">
        <f t="shared" si="3"/>
        <v>59.16</v>
      </c>
      <c r="E54" s="159">
        <f>'인원 입력 기능'!J53</f>
        <v>2980</v>
      </c>
      <c r="F54" s="144">
        <f t="shared" si="1"/>
        <v>1.1634625896022363E-2</v>
      </c>
      <c r="G54" s="176">
        <f t="shared" si="4"/>
        <v>106089</v>
      </c>
      <c r="H54" s="177">
        <f t="shared" si="2"/>
        <v>0.41419658613527399</v>
      </c>
      <c r="I54" s="115"/>
      <c r="J54" s="115"/>
      <c r="K54" s="125"/>
    </row>
    <row r="55" spans="1:11" s="122" customFormat="1" ht="25" customHeight="1">
      <c r="A55" s="115"/>
      <c r="B55" s="126">
        <f>'인원 입력 기능'!G54</f>
        <v>105</v>
      </c>
      <c r="C55" s="175">
        <f t="shared" si="5"/>
        <v>5</v>
      </c>
      <c r="D55" s="162">
        <f t="shared" si="3"/>
        <v>57.58</v>
      </c>
      <c r="E55" s="159">
        <f>'인원 입력 기능'!J54</f>
        <v>5101</v>
      </c>
      <c r="F55" s="144">
        <f t="shared" si="1"/>
        <v>1.9915512313963112E-2</v>
      </c>
      <c r="G55" s="176">
        <f t="shared" si="4"/>
        <v>111190</v>
      </c>
      <c r="H55" s="177">
        <f t="shared" si="2"/>
        <v>0.43411209844923709</v>
      </c>
      <c r="I55" s="115"/>
      <c r="J55" s="115"/>
      <c r="K55" s="125"/>
    </row>
    <row r="56" spans="1:11" s="122" customFormat="1" ht="25" customHeight="1">
      <c r="A56" s="115"/>
      <c r="B56" s="126">
        <f>'인원 입력 기능'!G55</f>
        <v>104</v>
      </c>
      <c r="C56" s="175">
        <f t="shared" si="5"/>
        <v>5</v>
      </c>
      <c r="D56" s="162">
        <f t="shared" si="3"/>
        <v>55.95</v>
      </c>
      <c r="E56" s="159">
        <f>'인원 입력 기능'!J55</f>
        <v>3253</v>
      </c>
      <c r="F56" s="144">
        <f t="shared" si="1"/>
        <v>1.2700482563678103E-2</v>
      </c>
      <c r="G56" s="176">
        <f t="shared" si="4"/>
        <v>114443</v>
      </c>
      <c r="H56" s="177">
        <f t="shared" si="2"/>
        <v>0.44681258101291521</v>
      </c>
      <c r="I56" s="115"/>
      <c r="J56" s="115"/>
      <c r="K56" s="125"/>
    </row>
    <row r="57" spans="1:11" s="122" customFormat="1" ht="25" customHeight="1">
      <c r="A57" s="115"/>
      <c r="B57" s="126">
        <f>'인원 입력 기능'!G56</f>
        <v>103</v>
      </c>
      <c r="C57" s="175">
        <f t="shared" si="5"/>
        <v>5</v>
      </c>
      <c r="D57" s="162">
        <f t="shared" si="3"/>
        <v>54.71</v>
      </c>
      <c r="E57" s="159">
        <f>'인원 입력 기능'!J56</f>
        <v>3102</v>
      </c>
      <c r="F57" s="144">
        <f t="shared" si="1"/>
        <v>1.2110942795121265E-2</v>
      </c>
      <c r="G57" s="176">
        <f t="shared" si="4"/>
        <v>117545</v>
      </c>
      <c r="H57" s="177">
        <f t="shared" si="2"/>
        <v>0.45892352380803647</v>
      </c>
      <c r="I57" s="115"/>
      <c r="J57" s="115"/>
      <c r="K57" s="125"/>
    </row>
    <row r="58" spans="1:11" s="122" customFormat="1" ht="25" customHeight="1">
      <c r="A58" s="115"/>
      <c r="B58" s="126">
        <f>'인원 입력 기능'!G57</f>
        <v>102</v>
      </c>
      <c r="C58" s="175">
        <f t="shared" si="5"/>
        <v>5</v>
      </c>
      <c r="D58" s="162">
        <f t="shared" si="3"/>
        <v>53.49</v>
      </c>
      <c r="E58" s="159">
        <f>'인원 입력 기능'!J57</f>
        <v>3152</v>
      </c>
      <c r="F58" s="144">
        <f t="shared" si="1"/>
        <v>1.2306154639014258E-2</v>
      </c>
      <c r="G58" s="176">
        <f t="shared" si="4"/>
        <v>120697</v>
      </c>
      <c r="H58" s="177">
        <f t="shared" si="2"/>
        <v>0.47122967844705071</v>
      </c>
      <c r="I58" s="115"/>
      <c r="J58" s="115"/>
      <c r="K58" s="125"/>
    </row>
    <row r="59" spans="1:11" s="122" customFormat="1" ht="25" customHeight="1">
      <c r="A59" s="115"/>
      <c r="B59" s="126">
        <f>'인원 입력 기능'!G58</f>
        <v>101</v>
      </c>
      <c r="C59" s="175">
        <f t="shared" si="5"/>
        <v>5</v>
      </c>
      <c r="D59" s="162">
        <f t="shared" si="3"/>
        <v>52.39</v>
      </c>
      <c r="E59" s="159">
        <f>'인원 입력 기능'!J58</f>
        <v>2514</v>
      </c>
      <c r="F59" s="144">
        <f t="shared" si="1"/>
        <v>9.8152515109396713E-3</v>
      </c>
      <c r="G59" s="176">
        <f t="shared" si="4"/>
        <v>123211</v>
      </c>
      <c r="H59" s="177">
        <f t="shared" si="2"/>
        <v>0.48104492995799042</v>
      </c>
      <c r="I59" s="115"/>
      <c r="J59" s="115"/>
      <c r="K59" s="125"/>
    </row>
    <row r="60" spans="1:11" s="122" customFormat="1" ht="25" customHeight="1">
      <c r="A60" s="115"/>
      <c r="B60" s="126">
        <f>'인원 입력 기능'!G59</f>
        <v>100</v>
      </c>
      <c r="C60" s="175">
        <f t="shared" si="5"/>
        <v>5</v>
      </c>
      <c r="D60" s="162">
        <f t="shared" si="3"/>
        <v>51.38</v>
      </c>
      <c r="E60" s="159">
        <f>'인원 입력 기능'!J59</f>
        <v>2655</v>
      </c>
      <c r="F60" s="144">
        <f t="shared" si="1"/>
        <v>1.0365748910717912E-2</v>
      </c>
      <c r="G60" s="176">
        <f t="shared" si="4"/>
        <v>125866</v>
      </c>
      <c r="H60" s="177">
        <f t="shared" si="2"/>
        <v>0.49141067886870832</v>
      </c>
      <c r="I60" s="115"/>
      <c r="J60" s="115"/>
      <c r="K60" s="125"/>
    </row>
    <row r="61" spans="1:11" s="122" customFormat="1" ht="25" customHeight="1">
      <c r="A61" s="115"/>
      <c r="B61" s="126">
        <f>'인원 입력 기능'!G60</f>
        <v>99</v>
      </c>
      <c r="C61" s="175">
        <f t="shared" si="5"/>
        <v>5</v>
      </c>
      <c r="D61" s="162">
        <f t="shared" si="3"/>
        <v>50.3</v>
      </c>
      <c r="E61" s="159">
        <f>'인원 입력 기능'!J60</f>
        <v>2870</v>
      </c>
      <c r="F61" s="144">
        <f t="shared" si="1"/>
        <v>1.120515983945778E-2</v>
      </c>
      <c r="G61" s="176">
        <f t="shared" si="4"/>
        <v>128736</v>
      </c>
      <c r="H61" s="177">
        <f t="shared" si="2"/>
        <v>0.50261583870816606</v>
      </c>
      <c r="I61" s="115"/>
      <c r="J61" s="115"/>
      <c r="K61" s="125"/>
    </row>
    <row r="62" spans="1:11" s="122" customFormat="1" ht="25" customHeight="1">
      <c r="A62" s="115"/>
      <c r="B62" s="126">
        <f>'인원 입력 기능'!G61</f>
        <v>98</v>
      </c>
      <c r="C62" s="175">
        <f t="shared" si="5"/>
        <v>5</v>
      </c>
      <c r="D62" s="162">
        <f t="shared" si="3"/>
        <v>49.11</v>
      </c>
      <c r="E62" s="159">
        <f>'인원 입력 기능'!J61</f>
        <v>3222</v>
      </c>
      <c r="F62" s="144">
        <f t="shared" si="1"/>
        <v>1.2579451220464447E-2</v>
      </c>
      <c r="G62" s="176">
        <f t="shared" si="4"/>
        <v>131958</v>
      </c>
      <c r="H62" s="177">
        <f t="shared" si="2"/>
        <v>0.51519528992863051</v>
      </c>
      <c r="I62" s="115"/>
      <c r="J62" s="115"/>
      <c r="K62" s="125"/>
    </row>
    <row r="63" spans="1:11" s="122" customFormat="1" ht="25" customHeight="1">
      <c r="A63" s="115"/>
      <c r="B63" s="126">
        <f>'인원 입력 기능'!G62</f>
        <v>97</v>
      </c>
      <c r="C63" s="175">
        <f t="shared" si="5"/>
        <v>5</v>
      </c>
      <c r="D63" s="162">
        <f t="shared" si="3"/>
        <v>47.93</v>
      </c>
      <c r="E63" s="159">
        <f>'인원 입력 기능'!J62</f>
        <v>2804</v>
      </c>
      <c r="F63" s="144">
        <f t="shared" si="1"/>
        <v>1.094748020551903E-2</v>
      </c>
      <c r="G63" s="176">
        <f t="shared" si="4"/>
        <v>134762</v>
      </c>
      <c r="H63" s="177">
        <f t="shared" si="2"/>
        <v>0.52614277013414956</v>
      </c>
      <c r="I63" s="115"/>
      <c r="J63" s="115"/>
      <c r="K63" s="125"/>
    </row>
    <row r="64" spans="1:11" s="122" customFormat="1" ht="25" customHeight="1">
      <c r="A64" s="115"/>
      <c r="B64" s="126">
        <f>'인원 입력 기능'!G63</f>
        <v>96</v>
      </c>
      <c r="C64" s="175">
        <f t="shared" si="5"/>
        <v>5</v>
      </c>
      <c r="D64" s="162">
        <f t="shared" si="3"/>
        <v>46.94</v>
      </c>
      <c r="E64" s="159">
        <f>'인원 입력 기능'!J63</f>
        <v>2269</v>
      </c>
      <c r="F64" s="144">
        <f t="shared" si="1"/>
        <v>8.8587134758640069E-3</v>
      </c>
      <c r="G64" s="176">
        <f t="shared" si="4"/>
        <v>137031</v>
      </c>
      <c r="H64" s="177">
        <f t="shared" si="2"/>
        <v>0.53500148361001354</v>
      </c>
      <c r="I64" s="115"/>
      <c r="J64" s="115"/>
      <c r="K64" s="125"/>
    </row>
    <row r="65" spans="1:11" s="122" customFormat="1" ht="25" customHeight="1">
      <c r="A65" s="115"/>
      <c r="B65" s="126">
        <f>'인원 입력 기능'!G64</f>
        <v>95</v>
      </c>
      <c r="C65" s="175">
        <f t="shared" si="5"/>
        <v>5</v>
      </c>
      <c r="D65" s="162">
        <f t="shared" si="3"/>
        <v>46.04</v>
      </c>
      <c r="E65" s="159">
        <f>'인원 입력 기능'!J64</f>
        <v>2365</v>
      </c>
      <c r="F65" s="144">
        <f t="shared" si="1"/>
        <v>9.2335202161385535E-3</v>
      </c>
      <c r="G65" s="176">
        <f t="shared" si="4"/>
        <v>139396</v>
      </c>
      <c r="H65" s="177">
        <f t="shared" si="2"/>
        <v>0.54423500382615209</v>
      </c>
      <c r="I65" s="115"/>
      <c r="J65" s="115"/>
      <c r="K65" s="125"/>
    </row>
    <row r="66" spans="1:11" s="122" customFormat="1" ht="25" customHeight="1">
      <c r="A66" s="115"/>
      <c r="B66" s="126">
        <f>'인원 입력 기능'!G65</f>
        <v>94</v>
      </c>
      <c r="C66" s="175">
        <f t="shared" si="5"/>
        <v>5</v>
      </c>
      <c r="D66" s="162">
        <f t="shared" si="3"/>
        <v>45.06</v>
      </c>
      <c r="E66" s="159">
        <f>'인원 입력 기능'!J65</f>
        <v>2650</v>
      </c>
      <c r="F66" s="144">
        <f t="shared" si="1"/>
        <v>1.0346227726328611E-2</v>
      </c>
      <c r="G66" s="176">
        <f t="shared" si="4"/>
        <v>142046</v>
      </c>
      <c r="H66" s="177">
        <f t="shared" si="2"/>
        <v>0.55458123155248074</v>
      </c>
      <c r="I66" s="115"/>
      <c r="J66" s="115"/>
      <c r="K66" s="125"/>
    </row>
    <row r="67" spans="1:11" s="122" customFormat="1" ht="25" customHeight="1">
      <c r="A67" s="115"/>
      <c r="B67" s="126">
        <f>'인원 입력 기능'!G66</f>
        <v>93</v>
      </c>
      <c r="C67" s="175">
        <f t="shared" si="5"/>
        <v>5</v>
      </c>
      <c r="D67" s="162">
        <f t="shared" si="3"/>
        <v>44.06</v>
      </c>
      <c r="E67" s="159">
        <f>'인원 입력 기능'!J66</f>
        <v>2448</v>
      </c>
      <c r="F67" s="144">
        <f t="shared" si="1"/>
        <v>9.5575718770009206E-3</v>
      </c>
      <c r="G67" s="176">
        <f t="shared" si="4"/>
        <v>144494</v>
      </c>
      <c r="H67" s="177">
        <f t="shared" si="2"/>
        <v>0.56413880342948164</v>
      </c>
      <c r="I67" s="115"/>
      <c r="J67" s="115"/>
      <c r="K67" s="125"/>
    </row>
    <row r="68" spans="1:11" s="122" customFormat="1" ht="25" customHeight="1">
      <c r="A68" s="115"/>
      <c r="B68" s="126">
        <f>'인원 입력 기능'!G67</f>
        <v>92</v>
      </c>
      <c r="C68" s="175">
        <f t="shared" si="5"/>
        <v>5</v>
      </c>
      <c r="D68" s="162">
        <f t="shared" si="3"/>
        <v>43.1</v>
      </c>
      <c r="E68" s="159">
        <f>'인원 입력 기능'!J67</f>
        <v>2482</v>
      </c>
      <c r="F68" s="144">
        <f t="shared" si="1"/>
        <v>9.6903159308481569E-3</v>
      </c>
      <c r="G68" s="176">
        <f t="shared" si="4"/>
        <v>146976</v>
      </c>
      <c r="H68" s="177">
        <f t="shared" si="2"/>
        <v>0.57382911936032988</v>
      </c>
      <c r="I68" s="115"/>
      <c r="J68" s="115"/>
      <c r="K68" s="125"/>
    </row>
    <row r="69" spans="1:11" s="122" customFormat="1" ht="25" customHeight="1">
      <c r="A69" s="115"/>
      <c r="B69" s="126">
        <f>'인원 입력 기능'!G68</f>
        <v>91</v>
      </c>
      <c r="C69" s="175">
        <f t="shared" si="5"/>
        <v>5</v>
      </c>
      <c r="D69" s="162">
        <f t="shared" si="3"/>
        <v>41.93</v>
      </c>
      <c r="E69" s="159">
        <f>'인원 입력 기능'!J68</f>
        <v>3507</v>
      </c>
      <c r="F69" s="144">
        <f t="shared" si="1"/>
        <v>1.3692158730654507E-2</v>
      </c>
      <c r="G69" s="176">
        <f t="shared" si="4"/>
        <v>150483</v>
      </c>
      <c r="H69" s="177">
        <f t="shared" si="2"/>
        <v>0.58752127809098431</v>
      </c>
      <c r="I69" s="115"/>
      <c r="J69" s="115"/>
      <c r="K69" s="125"/>
    </row>
    <row r="70" spans="1:11" s="122" customFormat="1" ht="25" customHeight="1">
      <c r="A70" s="115"/>
      <c r="B70" s="126">
        <f>'인원 입력 기능'!G69</f>
        <v>90</v>
      </c>
      <c r="C70" s="175">
        <f t="shared" ref="C70:C89" si="6">IF(ROUND(B70,0)&gt;=$M$6,1,IF(ROUND(B70,0)&gt;=$M$7,2,IF(ROUND(B70,0)&gt;=$M$8,3,IF(ROUND(B70,0)&gt;=$M$9,4,IF(ROUND(B70,0)&gt;=$M$10,5,IF(ROUND(B70,0)&gt;=$M$11,6,IF(ROUND(B70,0)&gt;=$M$12,7,IF(ROUND(B70,0)&gt;=$M$13,8,9))))))))</f>
        <v>5</v>
      </c>
      <c r="D70" s="162">
        <f t="shared" si="3"/>
        <v>40.64</v>
      </c>
      <c r="E70" s="159">
        <f>'인원 입력 기능'!J69</f>
        <v>3127</v>
      </c>
      <c r="F70" s="144">
        <f t="shared" si="1"/>
        <v>1.2208548717067762E-2</v>
      </c>
      <c r="G70" s="176">
        <f t="shared" si="4"/>
        <v>153610</v>
      </c>
      <c r="H70" s="177">
        <f t="shared" si="2"/>
        <v>0.59972982680805209</v>
      </c>
      <c r="I70" s="115"/>
      <c r="J70" s="115"/>
      <c r="K70" s="125"/>
    </row>
    <row r="71" spans="1:11" s="122" customFormat="1" ht="25" customHeight="1">
      <c r="A71" s="115"/>
      <c r="B71" s="126">
        <f>'인원 입력 기능'!G70</f>
        <v>89</v>
      </c>
      <c r="C71" s="175">
        <f t="shared" si="6"/>
        <v>5</v>
      </c>
      <c r="D71" s="162">
        <f t="shared" si="3"/>
        <v>39.479999999999997</v>
      </c>
      <c r="E71" s="159">
        <f>'인원 입력 기능'!J70</f>
        <v>2809</v>
      </c>
      <c r="F71" s="144">
        <f t="shared" ref="F71:F105" si="7">E71/$H$2</f>
        <v>1.0967001389908328E-2</v>
      </c>
      <c r="G71" s="176">
        <f t="shared" si="4"/>
        <v>156419</v>
      </c>
      <c r="H71" s="177">
        <f t="shared" ref="H71:H105" si="8">G71/$H$2</f>
        <v>0.61069682819796045</v>
      </c>
      <c r="I71" s="115"/>
      <c r="J71" s="115"/>
      <c r="K71" s="125"/>
    </row>
    <row r="72" spans="1:11" s="122" customFormat="1" ht="25" customHeight="1">
      <c r="A72" s="115"/>
      <c r="B72" s="126">
        <f>'인원 입력 기능'!G71</f>
        <v>88</v>
      </c>
      <c r="C72" s="175">
        <f t="shared" si="6"/>
        <v>6</v>
      </c>
      <c r="D72" s="162">
        <f t="shared" ref="D72:D105" si="9">ROUND(100*(1-(G71+G72)/2/$H$2),2)</f>
        <v>38.31</v>
      </c>
      <c r="E72" s="159">
        <f>'인원 입력 기능'!J71</f>
        <v>3172</v>
      </c>
      <c r="F72" s="144">
        <f t="shared" si="7"/>
        <v>1.2384239376571455E-2</v>
      </c>
      <c r="G72" s="176">
        <f t="shared" ref="G72:G80" si="10">E72+G71</f>
        <v>159591</v>
      </c>
      <c r="H72" s="177">
        <f t="shared" si="8"/>
        <v>0.62308106757453185</v>
      </c>
      <c r="I72" s="115"/>
      <c r="J72" s="115"/>
      <c r="K72" s="125"/>
    </row>
    <row r="73" spans="1:11" s="122" customFormat="1" ht="25" customHeight="1">
      <c r="A73" s="115"/>
      <c r="B73" s="126">
        <f>'인원 입력 기능'!G72</f>
        <v>87</v>
      </c>
      <c r="C73" s="175">
        <f t="shared" si="6"/>
        <v>6</v>
      </c>
      <c r="D73" s="162">
        <f t="shared" si="9"/>
        <v>37.01</v>
      </c>
      <c r="E73" s="159">
        <f>'인원 입력 기능'!J72</f>
        <v>3496</v>
      </c>
      <c r="F73" s="144">
        <f t="shared" si="7"/>
        <v>1.3649212124998047E-2</v>
      </c>
      <c r="G73" s="176">
        <f t="shared" si="10"/>
        <v>163087</v>
      </c>
      <c r="H73" s="177">
        <f t="shared" si="8"/>
        <v>0.63673027969952989</v>
      </c>
      <c r="I73" s="115"/>
      <c r="J73" s="115"/>
      <c r="K73" s="125"/>
    </row>
    <row r="74" spans="1:11" s="122" customFormat="1" ht="25" customHeight="1">
      <c r="A74" s="115"/>
      <c r="B74" s="126">
        <f>'인원 입력 기능'!G73</f>
        <v>86</v>
      </c>
      <c r="C74" s="175">
        <f t="shared" si="6"/>
        <v>6</v>
      </c>
      <c r="D74" s="162">
        <f t="shared" si="9"/>
        <v>35.57</v>
      </c>
      <c r="E74" s="159">
        <f>'인원 입력 기능'!J73</f>
        <v>3867</v>
      </c>
      <c r="F74" s="144">
        <f t="shared" si="7"/>
        <v>1.5097684006684053E-2</v>
      </c>
      <c r="G74" s="176">
        <f t="shared" si="10"/>
        <v>166954</v>
      </c>
      <c r="H74" s="177">
        <f t="shared" si="8"/>
        <v>0.65182796370621399</v>
      </c>
      <c r="I74" s="115"/>
      <c r="J74" s="115"/>
      <c r="K74" s="125"/>
    </row>
    <row r="75" spans="1:11" s="122" customFormat="1" ht="25" customHeight="1">
      <c r="A75" s="115"/>
      <c r="B75" s="126">
        <f>'인원 입력 기능'!G74</f>
        <v>85</v>
      </c>
      <c r="C75" s="175">
        <f t="shared" si="6"/>
        <v>6</v>
      </c>
      <c r="D75" s="162">
        <f t="shared" si="9"/>
        <v>34.03</v>
      </c>
      <c r="E75" s="159">
        <f>'인원 입력 기능'!J74</f>
        <v>4055</v>
      </c>
      <c r="F75" s="144">
        <f t="shared" si="7"/>
        <v>1.5831680539721706E-2</v>
      </c>
      <c r="G75" s="176">
        <f t="shared" si="10"/>
        <v>171009</v>
      </c>
      <c r="H75" s="177">
        <f t="shared" si="8"/>
        <v>0.66765964424593571</v>
      </c>
      <c r="I75" s="115"/>
      <c r="J75" s="115"/>
      <c r="K75" s="125"/>
    </row>
    <row r="76" spans="1:11" s="122" customFormat="1" ht="25" customHeight="1">
      <c r="A76" s="115"/>
      <c r="B76" s="126">
        <f>'인원 입력 기능'!G75</f>
        <v>84</v>
      </c>
      <c r="C76" s="175">
        <f t="shared" si="6"/>
        <v>6</v>
      </c>
      <c r="D76" s="162">
        <f t="shared" si="9"/>
        <v>32.200000000000003</v>
      </c>
      <c r="E76" s="159">
        <f>'인원 입력 기능'!J75</f>
        <v>5279</v>
      </c>
      <c r="F76" s="144">
        <f t="shared" si="7"/>
        <v>2.0610466478222168E-2</v>
      </c>
      <c r="G76" s="176">
        <f t="shared" si="10"/>
        <v>176288</v>
      </c>
      <c r="H76" s="177">
        <f t="shared" si="8"/>
        <v>0.68827011072415789</v>
      </c>
      <c r="I76" s="115"/>
      <c r="J76" s="115"/>
      <c r="K76" s="125"/>
    </row>
    <row r="77" spans="1:11" s="122" customFormat="1" ht="25" customHeight="1">
      <c r="A77" s="115"/>
      <c r="B77" s="126">
        <f>'인원 입력 기능'!G76</f>
        <v>83</v>
      </c>
      <c r="C77" s="175">
        <f t="shared" si="6"/>
        <v>6</v>
      </c>
      <c r="D77" s="162">
        <f t="shared" si="9"/>
        <v>30.01</v>
      </c>
      <c r="E77" s="159">
        <f>'인원 입력 기능'!J76</f>
        <v>5932</v>
      </c>
      <c r="F77" s="144">
        <f t="shared" si="7"/>
        <v>2.315993315946465E-2</v>
      </c>
      <c r="G77" s="176">
        <f t="shared" si="10"/>
        <v>182220</v>
      </c>
      <c r="H77" s="177">
        <f t="shared" si="8"/>
        <v>0.71143004388362252</v>
      </c>
      <c r="I77" s="115"/>
      <c r="J77" s="115"/>
      <c r="K77" s="125"/>
    </row>
    <row r="78" spans="1:11" s="122" customFormat="1" ht="25" customHeight="1">
      <c r="A78" s="115"/>
      <c r="B78" s="126">
        <f>'인원 입력 기능'!G77</f>
        <v>82</v>
      </c>
      <c r="C78" s="175">
        <f t="shared" si="6"/>
        <v>6</v>
      </c>
      <c r="D78" s="162">
        <f t="shared" si="9"/>
        <v>27.9</v>
      </c>
      <c r="E78" s="159">
        <f>'인원 입력 기능'!J77</f>
        <v>4880</v>
      </c>
      <c r="F78" s="144">
        <f t="shared" si="7"/>
        <v>1.9052675963956087E-2</v>
      </c>
      <c r="G78" s="176">
        <f t="shared" si="10"/>
        <v>187100</v>
      </c>
      <c r="H78" s="177">
        <f t="shared" si="8"/>
        <v>0.73048271984757862</v>
      </c>
      <c r="I78" s="115"/>
      <c r="J78" s="115"/>
      <c r="K78" s="125"/>
    </row>
    <row r="79" spans="1:11" s="122" customFormat="1" ht="25" customHeight="1">
      <c r="A79" s="115"/>
      <c r="B79" s="126">
        <f>'인원 입력 기능'!G78</f>
        <v>81</v>
      </c>
      <c r="C79" s="175">
        <f t="shared" si="6"/>
        <v>6</v>
      </c>
      <c r="D79" s="162">
        <f t="shared" si="9"/>
        <v>25.75</v>
      </c>
      <c r="E79" s="159">
        <f>'인원 입력 기능'!J78</f>
        <v>6154</v>
      </c>
      <c r="F79" s="144">
        <f t="shared" si="7"/>
        <v>2.402667374634954E-2</v>
      </c>
      <c r="G79" s="176">
        <f t="shared" si="10"/>
        <v>193254</v>
      </c>
      <c r="H79" s="177">
        <f t="shared" si="8"/>
        <v>0.7545093935939281</v>
      </c>
      <c r="I79" s="115"/>
      <c r="J79" s="115"/>
      <c r="K79" s="125"/>
    </row>
    <row r="80" spans="1:11" s="122" customFormat="1" ht="25" customHeight="1">
      <c r="A80" s="115"/>
      <c r="B80" s="126">
        <f>'인원 입력 기능'!G79</f>
        <v>80</v>
      </c>
      <c r="C80" s="175">
        <f t="shared" si="6"/>
        <v>6</v>
      </c>
      <c r="D80" s="162">
        <f t="shared" si="9"/>
        <v>22.04</v>
      </c>
      <c r="E80" s="159">
        <f>'인원 입력 기능'!J79</f>
        <v>12864</v>
      </c>
      <c r="F80" s="144">
        <f t="shared" si="7"/>
        <v>5.0224103196789154E-2</v>
      </c>
      <c r="G80" s="176">
        <f t="shared" si="10"/>
        <v>206118</v>
      </c>
      <c r="H80" s="177">
        <f t="shared" si="8"/>
        <v>0.80473349679071726</v>
      </c>
      <c r="I80" s="115"/>
      <c r="J80" s="115"/>
      <c r="K80" s="125"/>
    </row>
    <row r="81" spans="1:11" s="122" customFormat="1" ht="25" customHeight="1">
      <c r="A81" s="115"/>
      <c r="B81" s="126">
        <f>'인원 입력 기능'!G80</f>
        <v>79</v>
      </c>
      <c r="C81" s="175">
        <f t="shared" si="6"/>
        <v>7</v>
      </c>
      <c r="D81" s="162">
        <f t="shared" si="9"/>
        <v>18.100000000000001</v>
      </c>
      <c r="E81" s="159">
        <f>'인원 입력 기능'!J80</f>
        <v>7294</v>
      </c>
      <c r="F81" s="144">
        <f t="shared" si="7"/>
        <v>2.8477503787109771E-2</v>
      </c>
      <c r="G81" s="176">
        <f>E81+G80</f>
        <v>213412</v>
      </c>
      <c r="H81" s="177">
        <f t="shared" si="8"/>
        <v>0.83321100057782704</v>
      </c>
      <c r="I81" s="115"/>
      <c r="J81" s="115"/>
      <c r="K81" s="125"/>
    </row>
    <row r="82" spans="1:11" s="122" customFormat="1" ht="25" customHeight="1">
      <c r="A82" s="115"/>
      <c r="B82" s="126">
        <f>'인원 입력 기능'!G81</f>
        <v>78</v>
      </c>
      <c r="C82" s="175">
        <f t="shared" si="6"/>
        <v>7</v>
      </c>
      <c r="D82" s="162">
        <f t="shared" si="9"/>
        <v>13.96</v>
      </c>
      <c r="E82" s="159">
        <f>'인원 입력 기능'!J81</f>
        <v>13945</v>
      </c>
      <c r="F82" s="144">
        <f t="shared" si="7"/>
        <v>5.4444583261755657E-2</v>
      </c>
      <c r="G82" s="176">
        <f t="shared" ref="G82:G86" si="11">E82+G81</f>
        <v>227357</v>
      </c>
      <c r="H82" s="177">
        <f t="shared" si="8"/>
        <v>0.88765558383958276</v>
      </c>
      <c r="I82" s="115"/>
      <c r="J82" s="115"/>
      <c r="K82" s="125"/>
    </row>
    <row r="83" spans="1:11" s="122" customFormat="1" ht="25" customHeight="1">
      <c r="A83" s="115"/>
      <c r="B83" s="126">
        <f>'인원 입력 기능'!G82</f>
        <v>77</v>
      </c>
      <c r="C83" s="175">
        <f t="shared" si="6"/>
        <v>7</v>
      </c>
      <c r="D83" s="162">
        <f t="shared" si="9"/>
        <v>9.7100000000000009</v>
      </c>
      <c r="E83" s="159">
        <f>'인원 입력 기능'!J82</f>
        <v>7784</v>
      </c>
      <c r="F83" s="144">
        <f t="shared" si="7"/>
        <v>3.03905798572611E-2</v>
      </c>
      <c r="G83" s="176">
        <f t="shared" si="11"/>
        <v>235141</v>
      </c>
      <c r="H83" s="177">
        <f t="shared" si="8"/>
        <v>0.91804616369684378</v>
      </c>
      <c r="I83" s="115"/>
      <c r="J83" s="115"/>
      <c r="K83" s="125"/>
    </row>
    <row r="84" spans="1:11" s="122" customFormat="1" ht="25" customHeight="1">
      <c r="A84" s="115"/>
      <c r="B84" s="126">
        <f>'인원 입력 기능'!G83</f>
        <v>76</v>
      </c>
      <c r="C84" s="175">
        <f t="shared" si="6"/>
        <v>8</v>
      </c>
      <c r="D84" s="162">
        <f t="shared" si="9"/>
        <v>7.4</v>
      </c>
      <c r="E84" s="159">
        <f>'인원 입력 기능'!J83</f>
        <v>4070</v>
      </c>
      <c r="F84" s="144">
        <f t="shared" si="7"/>
        <v>1.5890244092889604E-2</v>
      </c>
      <c r="G84" s="176">
        <f t="shared" si="11"/>
        <v>239211</v>
      </c>
      <c r="H84" s="177">
        <f t="shared" si="8"/>
        <v>0.93393640778973341</v>
      </c>
      <c r="I84" s="115"/>
      <c r="J84" s="115"/>
      <c r="K84" s="125"/>
    </row>
    <row r="85" spans="1:11" s="122" customFormat="1" ht="25" customHeight="1">
      <c r="A85" s="115"/>
      <c r="B85" s="126">
        <f>'인원 입력 기능'!G84</f>
        <v>75</v>
      </c>
      <c r="C85" s="175">
        <f t="shared" si="6"/>
        <v>8</v>
      </c>
      <c r="D85" s="162">
        <f t="shared" si="9"/>
        <v>5.8</v>
      </c>
      <c r="E85" s="159">
        <f>'인원 입력 기능'!J84</f>
        <v>4137</v>
      </c>
      <c r="F85" s="144">
        <f t="shared" si="7"/>
        <v>1.6151827963706213E-2</v>
      </c>
      <c r="G85" s="176">
        <f t="shared" si="11"/>
        <v>243348</v>
      </c>
      <c r="H85" s="177">
        <f t="shared" si="8"/>
        <v>0.95008823575343959</v>
      </c>
      <c r="I85" s="115"/>
      <c r="J85" s="115"/>
      <c r="K85" s="125"/>
    </row>
    <row r="86" spans="1:11" s="122" customFormat="1" ht="25" customHeight="1">
      <c r="A86" s="115"/>
      <c r="B86" s="126">
        <f>'인원 입력 기능'!G85</f>
        <v>74</v>
      </c>
      <c r="C86" s="175">
        <f t="shared" si="6"/>
        <v>8</v>
      </c>
      <c r="D86" s="162">
        <f t="shared" si="9"/>
        <v>4.28</v>
      </c>
      <c r="E86" s="159">
        <f>'인원 입력 기능'!J85</f>
        <v>3631</v>
      </c>
      <c r="F86" s="144">
        <f t="shared" si="7"/>
        <v>1.4176284103509127E-2</v>
      </c>
      <c r="G86" s="176">
        <f t="shared" si="11"/>
        <v>246979</v>
      </c>
      <c r="H86" s="177">
        <f t="shared" si="8"/>
        <v>0.96426451985694872</v>
      </c>
      <c r="I86" s="115"/>
      <c r="J86" s="115"/>
      <c r="K86" s="125"/>
    </row>
    <row r="87" spans="1:11" s="122" customFormat="1" ht="25" customHeight="1">
      <c r="A87" s="115"/>
      <c r="B87" s="126">
        <f>'인원 입력 기능'!G86</f>
        <v>73</v>
      </c>
      <c r="C87" s="175">
        <f t="shared" si="6"/>
        <v>9</v>
      </c>
      <c r="D87" s="162">
        <f t="shared" si="9"/>
        <v>3.11</v>
      </c>
      <c r="E87" s="159">
        <f>'인원 입력 기능'!J86</f>
        <v>2373</v>
      </c>
      <c r="F87" s="144">
        <f t="shared" si="7"/>
        <v>9.2647541111614325E-3</v>
      </c>
      <c r="G87" s="176">
        <f t="shared" ref="G87:G89" si="12">E87+G86</f>
        <v>249352</v>
      </c>
      <c r="H87" s="177">
        <f t="shared" si="8"/>
        <v>0.97352927396811018</v>
      </c>
      <c r="I87" s="115"/>
      <c r="J87" s="115"/>
      <c r="K87" s="125"/>
    </row>
    <row r="88" spans="1:11" s="122" customFormat="1" ht="25" customHeight="1">
      <c r="A88" s="115"/>
      <c r="B88" s="126">
        <f>'인원 입력 기능'!G87</f>
        <v>72</v>
      </c>
      <c r="C88" s="175">
        <f t="shared" si="6"/>
        <v>9</v>
      </c>
      <c r="D88" s="162">
        <f t="shared" si="9"/>
        <v>2.37</v>
      </c>
      <c r="E88" s="159">
        <f>'인원 입력 기능'!J87</f>
        <v>1439</v>
      </c>
      <c r="F88" s="144">
        <f t="shared" si="7"/>
        <v>5.6181968672403288E-3</v>
      </c>
      <c r="G88" s="176">
        <f t="shared" si="12"/>
        <v>250791</v>
      </c>
      <c r="H88" s="177">
        <f t="shared" si="8"/>
        <v>0.97914747083535048</v>
      </c>
      <c r="I88" s="115"/>
      <c r="J88" s="115"/>
      <c r="K88" s="125"/>
    </row>
    <row r="89" spans="1:11" s="122" customFormat="1" ht="25" customHeight="1">
      <c r="A89" s="115"/>
      <c r="B89" s="126">
        <f>'인원 입력 기능'!G88</f>
        <v>71</v>
      </c>
      <c r="C89" s="175">
        <f t="shared" si="6"/>
        <v>9</v>
      </c>
      <c r="D89" s="162">
        <f t="shared" si="9"/>
        <v>1.89</v>
      </c>
      <c r="E89" s="159">
        <f>'인원 입력 기능'!J88</f>
        <v>1004</v>
      </c>
      <c r="F89" s="144">
        <f t="shared" si="7"/>
        <v>3.9198538253712931E-3</v>
      </c>
      <c r="G89" s="176">
        <f t="shared" si="12"/>
        <v>251795</v>
      </c>
      <c r="H89" s="177">
        <f t="shared" si="8"/>
        <v>0.98306732466072178</v>
      </c>
      <c r="I89" s="115"/>
      <c r="J89" s="115"/>
      <c r="K89" s="125"/>
    </row>
    <row r="90" spans="1:11" s="122" customFormat="1" ht="25" customHeight="1">
      <c r="A90" s="115"/>
      <c r="B90" s="126">
        <f>'인원 입력 기능'!G89</f>
        <v>70</v>
      </c>
      <c r="C90" s="175">
        <f t="shared" ref="C90:C96" si="13">IF(ROUND(B90,0)&gt;=$M$6,1,IF(ROUND(B90,0)&gt;=$M$7,2,IF(ROUND(B90,0)&gt;=$M$8,3,IF(ROUND(B90,0)&gt;=$M$9,4,IF(ROUND(B90,0)&gt;=$M$10,5,IF(ROUND(B90,0)&gt;=$M$11,6,IF(ROUND(B90,0)&gt;=$M$12,7,IF(ROUND(B90,0)&gt;=$M$13,8,9))))))))</f>
        <v>9</v>
      </c>
      <c r="D90" s="162">
        <f t="shared" si="9"/>
        <v>1.49</v>
      </c>
      <c r="E90" s="159">
        <f>'인원 입력 기능'!J89</f>
        <v>1061</v>
      </c>
      <c r="F90" s="144">
        <f t="shared" si="7"/>
        <v>4.1423953274093046E-3</v>
      </c>
      <c r="G90" s="176">
        <f t="shared" ref="G90:G96" si="14">E90+G89</f>
        <v>252856</v>
      </c>
      <c r="H90" s="177">
        <f t="shared" si="8"/>
        <v>0.98720971998813112</v>
      </c>
      <c r="I90" s="115"/>
      <c r="J90" s="115"/>
      <c r="K90" s="125"/>
    </row>
    <row r="91" spans="1:11" s="122" customFormat="1" ht="25" customHeight="1">
      <c r="A91" s="115"/>
      <c r="B91" s="126">
        <f>'인원 입력 기능'!G90</f>
        <v>69</v>
      </c>
      <c r="C91" s="175">
        <f t="shared" si="13"/>
        <v>9</v>
      </c>
      <c r="D91" s="162">
        <f t="shared" si="9"/>
        <v>1.21</v>
      </c>
      <c r="E91" s="159">
        <f>'인원 입력 기능'!J90</f>
        <v>377</v>
      </c>
      <c r="F91" s="144">
        <f t="shared" si="7"/>
        <v>1.4718973029531647E-3</v>
      </c>
      <c r="G91" s="176">
        <f t="shared" si="14"/>
        <v>253233</v>
      </c>
      <c r="H91" s="177">
        <f t="shared" si="8"/>
        <v>0.98868161729108428</v>
      </c>
      <c r="I91" s="115"/>
      <c r="J91" s="115"/>
      <c r="K91" s="125"/>
    </row>
    <row r="92" spans="1:11" s="122" customFormat="1" ht="25" customHeight="1">
      <c r="A92" s="115"/>
      <c r="B92" s="126">
        <f>'인원 입력 기능'!G91</f>
        <v>68</v>
      </c>
      <c r="C92" s="175">
        <f t="shared" si="13"/>
        <v>9</v>
      </c>
      <c r="D92" s="162">
        <f t="shared" si="9"/>
        <v>1.05</v>
      </c>
      <c r="E92" s="159">
        <f>'인원 입력 기능'!J91</f>
        <v>423</v>
      </c>
      <c r="F92" s="144">
        <f t="shared" si="7"/>
        <v>1.6514921993347181E-3</v>
      </c>
      <c r="G92" s="176">
        <f t="shared" si="14"/>
        <v>253656</v>
      </c>
      <c r="H92" s="177">
        <f t="shared" si="8"/>
        <v>0.99033310949041897</v>
      </c>
      <c r="I92" s="115"/>
      <c r="J92" s="115"/>
      <c r="K92" s="125"/>
    </row>
    <row r="93" spans="1:11" s="122" customFormat="1" ht="25" customHeight="1">
      <c r="A93" s="115"/>
      <c r="B93" s="126">
        <f>'인원 입력 기능'!G92</f>
        <v>67</v>
      </c>
      <c r="C93" s="175">
        <f t="shared" si="13"/>
        <v>9</v>
      </c>
      <c r="D93" s="162">
        <f t="shared" si="9"/>
        <v>0.75</v>
      </c>
      <c r="E93" s="159">
        <f>'인원 입력 기능'!J92</f>
        <v>1111</v>
      </c>
      <c r="F93" s="144">
        <f t="shared" si="7"/>
        <v>4.3376071713022973E-3</v>
      </c>
      <c r="G93" s="176">
        <f t="shared" si="14"/>
        <v>254767</v>
      </c>
      <c r="H93" s="177">
        <f t="shared" si="8"/>
        <v>0.99467071666172135</v>
      </c>
      <c r="I93" s="115"/>
      <c r="J93" s="115"/>
      <c r="K93" s="125"/>
    </row>
    <row r="94" spans="1:11" s="122" customFormat="1" ht="25" customHeight="1" thickBot="1">
      <c r="A94" s="115"/>
      <c r="B94" s="128">
        <f>'인원 입력 기능'!G93</f>
        <v>66</v>
      </c>
      <c r="C94" s="178">
        <f t="shared" si="13"/>
        <v>9</v>
      </c>
      <c r="D94" s="163">
        <f t="shared" si="9"/>
        <v>0.27</v>
      </c>
      <c r="E94" s="160">
        <f>'인원 입력 기능'!J93</f>
        <v>1365</v>
      </c>
      <c r="F94" s="147">
        <f t="shared" si="7"/>
        <v>5.3292833382787E-3</v>
      </c>
      <c r="G94" s="179">
        <f t="shared" si="14"/>
        <v>256132</v>
      </c>
      <c r="H94" s="180">
        <f t="shared" si="8"/>
        <v>1</v>
      </c>
      <c r="I94" s="115"/>
      <c r="J94" s="115"/>
      <c r="K94" s="125"/>
    </row>
    <row r="95" spans="1:11" ht="21" hidden="1" customHeight="1">
      <c r="A95" s="2"/>
      <c r="B95" s="89">
        <f>'인원 입력 기능'!G94</f>
        <v>0</v>
      </c>
      <c r="C95" s="95">
        <f t="shared" si="13"/>
        <v>9</v>
      </c>
      <c r="D95" s="113">
        <f t="shared" si="9"/>
        <v>0</v>
      </c>
      <c r="E95" s="51">
        <f>'인원 입력 기능'!J94</f>
        <v>0</v>
      </c>
      <c r="F95" s="103">
        <f t="shared" si="7"/>
        <v>0</v>
      </c>
      <c r="G95" s="21">
        <f t="shared" si="14"/>
        <v>256132</v>
      </c>
      <c r="H95" s="110">
        <f t="shared" si="8"/>
        <v>1</v>
      </c>
      <c r="I95" s="2"/>
      <c r="K95" s="5"/>
    </row>
    <row r="96" spans="1:11" ht="21" hidden="1" customHeight="1">
      <c r="A96" s="2"/>
      <c r="B96" s="87">
        <f>'인원 입력 기능'!G95</f>
        <v>0</v>
      </c>
      <c r="C96" s="91">
        <f t="shared" si="13"/>
        <v>9</v>
      </c>
      <c r="D96" s="90">
        <f t="shared" si="9"/>
        <v>0</v>
      </c>
      <c r="E96" s="52">
        <f>'인원 입력 기능'!J95</f>
        <v>0</v>
      </c>
      <c r="F96" s="104">
        <f t="shared" si="7"/>
        <v>0</v>
      </c>
      <c r="G96" s="19">
        <f t="shared" si="14"/>
        <v>256132</v>
      </c>
      <c r="H96" s="108">
        <f t="shared" si="8"/>
        <v>1</v>
      </c>
      <c r="I96" s="2"/>
      <c r="K96" s="5"/>
    </row>
    <row r="97" spans="1:11" ht="21" hidden="1" customHeight="1">
      <c r="A97" s="2"/>
      <c r="B97" s="87">
        <f>'인원 입력 기능'!G96</f>
        <v>0</v>
      </c>
      <c r="C97" s="91">
        <f t="shared" ref="C97:C103" si="15">IF(ROUND(B97,0)&gt;=$M$6,1,IF(ROUND(B97,0)&gt;=$M$7,2,IF(ROUND(B97,0)&gt;=$M$8,3,IF(ROUND(B97,0)&gt;=$M$9,4,IF(ROUND(B97,0)&gt;=$M$10,5,IF(ROUND(B97,0)&gt;=$M$11,6,IF(ROUND(B97,0)&gt;=$M$12,7,IF(ROUND(B97,0)&gt;=$M$13,8,9))))))))</f>
        <v>9</v>
      </c>
      <c r="D97" s="90">
        <f t="shared" si="9"/>
        <v>0</v>
      </c>
      <c r="E97" s="52">
        <f>'인원 입력 기능'!J96</f>
        <v>0</v>
      </c>
      <c r="F97" s="104">
        <f t="shared" si="7"/>
        <v>0</v>
      </c>
      <c r="G97" s="19">
        <f t="shared" ref="G97:G103" si="16">E97+G96</f>
        <v>256132</v>
      </c>
      <c r="H97" s="108">
        <f t="shared" si="8"/>
        <v>1</v>
      </c>
      <c r="I97" s="2"/>
      <c r="K97" s="5"/>
    </row>
    <row r="98" spans="1:11" ht="21" hidden="1" customHeight="1">
      <c r="A98" s="2"/>
      <c r="B98" s="87">
        <f>'인원 입력 기능'!G97</f>
        <v>0</v>
      </c>
      <c r="C98" s="91">
        <f t="shared" si="15"/>
        <v>9</v>
      </c>
      <c r="D98" s="90">
        <f t="shared" si="9"/>
        <v>0</v>
      </c>
      <c r="E98" s="52">
        <f>'인원 입력 기능'!J97</f>
        <v>0</v>
      </c>
      <c r="F98" s="104">
        <f t="shared" si="7"/>
        <v>0</v>
      </c>
      <c r="G98" s="19">
        <f t="shared" si="16"/>
        <v>256132</v>
      </c>
      <c r="H98" s="108">
        <f t="shared" si="8"/>
        <v>1</v>
      </c>
      <c r="I98" s="2"/>
      <c r="K98" s="5"/>
    </row>
    <row r="99" spans="1:11" ht="21" hidden="1" customHeight="1">
      <c r="A99" s="2"/>
      <c r="B99" s="87">
        <f>'인원 입력 기능'!G98</f>
        <v>0</v>
      </c>
      <c r="C99" s="91">
        <f t="shared" si="15"/>
        <v>9</v>
      </c>
      <c r="D99" s="90">
        <f t="shared" si="9"/>
        <v>0</v>
      </c>
      <c r="E99" s="52">
        <f>'인원 입력 기능'!J98</f>
        <v>0</v>
      </c>
      <c r="F99" s="104">
        <f t="shared" si="7"/>
        <v>0</v>
      </c>
      <c r="G99" s="19">
        <f t="shared" si="16"/>
        <v>256132</v>
      </c>
      <c r="H99" s="108">
        <f t="shared" si="8"/>
        <v>1</v>
      </c>
      <c r="I99" s="2"/>
      <c r="K99" s="5"/>
    </row>
    <row r="100" spans="1:11" ht="21" hidden="1" customHeight="1" thickBot="1">
      <c r="A100" s="2"/>
      <c r="B100" s="88">
        <f>'인원 입력 기능'!G99</f>
        <v>0</v>
      </c>
      <c r="C100" s="92">
        <f t="shared" si="15"/>
        <v>9</v>
      </c>
      <c r="D100" s="90">
        <f t="shared" si="9"/>
        <v>0</v>
      </c>
      <c r="E100" s="52">
        <f>'인원 입력 기능'!J99</f>
        <v>0</v>
      </c>
      <c r="F100" s="104">
        <f t="shared" si="7"/>
        <v>0</v>
      </c>
      <c r="G100" s="19">
        <f t="shared" si="16"/>
        <v>256132</v>
      </c>
      <c r="H100" s="108">
        <f t="shared" si="8"/>
        <v>1</v>
      </c>
      <c r="I100" s="2"/>
      <c r="K100" s="5"/>
    </row>
    <row r="101" spans="1:11" ht="21" hidden="1" customHeight="1" thickBot="1">
      <c r="A101" s="2"/>
      <c r="B101" s="93">
        <f>'인원 입력 기능'!G100</f>
        <v>0</v>
      </c>
      <c r="C101" s="94">
        <f t="shared" si="15"/>
        <v>9</v>
      </c>
      <c r="D101" s="90">
        <f t="shared" si="9"/>
        <v>0</v>
      </c>
      <c r="E101" s="53">
        <f>'인원 입력 기능'!J100</f>
        <v>0</v>
      </c>
      <c r="F101" s="105">
        <f t="shared" si="7"/>
        <v>0</v>
      </c>
      <c r="G101" s="22">
        <f t="shared" si="16"/>
        <v>256132</v>
      </c>
      <c r="H101" s="109">
        <f t="shared" si="8"/>
        <v>1</v>
      </c>
      <c r="I101" s="2"/>
      <c r="K101" s="5"/>
    </row>
    <row r="102" spans="1:11" ht="21" hidden="1" customHeight="1">
      <c r="A102" s="2"/>
      <c r="B102" s="89">
        <f>'인원 입력 기능'!G101</f>
        <v>0</v>
      </c>
      <c r="C102" s="95">
        <f t="shared" si="15"/>
        <v>9</v>
      </c>
      <c r="D102" s="90">
        <f t="shared" si="9"/>
        <v>0</v>
      </c>
      <c r="E102" s="20">
        <f>'인원 입력 기능'!J101</f>
        <v>0</v>
      </c>
      <c r="F102" s="103">
        <f t="shared" si="7"/>
        <v>0</v>
      </c>
      <c r="G102" s="21">
        <f t="shared" si="16"/>
        <v>256132</v>
      </c>
      <c r="H102" s="110">
        <f t="shared" si="8"/>
        <v>1</v>
      </c>
      <c r="I102" s="2"/>
      <c r="K102" s="5"/>
    </row>
    <row r="103" spans="1:11" ht="21" hidden="1" customHeight="1">
      <c r="A103" s="2"/>
      <c r="B103" s="87">
        <f>'인원 입력 기능'!G102</f>
        <v>0</v>
      </c>
      <c r="C103" s="91">
        <f t="shared" si="15"/>
        <v>9</v>
      </c>
      <c r="D103" s="90">
        <f t="shared" si="9"/>
        <v>0</v>
      </c>
      <c r="E103" s="18">
        <f>'인원 입력 기능'!J102</f>
        <v>0</v>
      </c>
      <c r="F103" s="104">
        <f t="shared" si="7"/>
        <v>0</v>
      </c>
      <c r="G103" s="19">
        <f t="shared" si="16"/>
        <v>256132</v>
      </c>
      <c r="H103" s="108">
        <f t="shared" si="8"/>
        <v>1</v>
      </c>
      <c r="I103" s="2"/>
      <c r="K103" s="5"/>
    </row>
    <row r="104" spans="1:11" ht="21" hidden="1" customHeight="1">
      <c r="A104" s="2"/>
      <c r="B104" s="96">
        <f>'인원 입력 기능'!G104</f>
        <v>0</v>
      </c>
      <c r="C104" s="97">
        <f t="shared" ref="C104:C105" si="17">IF(ROUND(B104,0)&gt;=$M$6,1,IF(ROUND(B104,0)&gt;=$M$7,2,IF(ROUND(B104,0)&gt;=$M$8,3,IF(ROUND(B104,0)&gt;=$M$9,4,IF(ROUND(B104,0)&gt;=$M$10,5,IF(ROUND(B104,0)&gt;=$M$11,6,IF(ROUND(B104,0)&gt;=$M$12,7,IF(ROUND(B104,0)&gt;=$M$13,8,9))))))))</f>
        <v>9</v>
      </c>
      <c r="D104" s="90">
        <f t="shared" si="9"/>
        <v>0</v>
      </c>
      <c r="E104" s="7">
        <f>'인원 입력 기능'!J104</f>
        <v>0</v>
      </c>
      <c r="F104" s="106">
        <f t="shared" si="7"/>
        <v>0</v>
      </c>
      <c r="G104" s="6">
        <f t="shared" ref="G104:G105" si="18">E104+G103</f>
        <v>256132</v>
      </c>
      <c r="H104" s="111">
        <f t="shared" si="8"/>
        <v>1</v>
      </c>
      <c r="I104" s="2"/>
    </row>
    <row r="105" spans="1:11" ht="21" hidden="1" customHeight="1" thickBot="1">
      <c r="A105" s="2"/>
      <c r="B105" s="98">
        <f>'인원 입력 기능'!G105</f>
        <v>0</v>
      </c>
      <c r="C105" s="99">
        <f t="shared" si="17"/>
        <v>9</v>
      </c>
      <c r="D105" s="90">
        <f t="shared" si="9"/>
        <v>0</v>
      </c>
      <c r="E105" s="8">
        <f>'인원 입력 기능'!J105</f>
        <v>0</v>
      </c>
      <c r="F105" s="107">
        <f t="shared" si="7"/>
        <v>0</v>
      </c>
      <c r="G105" s="6">
        <f t="shared" si="18"/>
        <v>256132</v>
      </c>
      <c r="H105" s="112">
        <f t="shared" si="8"/>
        <v>1</v>
      </c>
      <c r="I105" s="2"/>
    </row>
    <row r="106" spans="1:11" ht="21" customHeight="1">
      <c r="A106" s="2"/>
      <c r="B106" s="74"/>
      <c r="C106" s="74"/>
      <c r="D106" s="74"/>
      <c r="E106" s="2"/>
      <c r="F106" s="2"/>
      <c r="G106" s="2"/>
      <c r="H106" s="2"/>
      <c r="I106" s="2"/>
    </row>
    <row r="107" spans="1:11" ht="21" customHeight="1"/>
  </sheetData>
  <sheetProtection algorithmName="SHA-512" hashValue="KtESCM0NAk9HQH94IP3ZaaaGIKti0HfD4PkB3FNlRkq1G2b1AHViJhB3yD+r+u4KEYbmvG8Vna8OLtJ0xIFuMQ==" saltValue="FbF4n7EpUAZvagu9MvNG5g==" spinCount="100000" sheet="1" objects="1" scenarios="1"/>
  <mergeCells count="2">
    <mergeCell ref="C2:D2"/>
    <mergeCell ref="C3:D3"/>
  </mergeCells>
  <phoneticPr fontId="1" type="noConversion"/>
  <conditionalFormatting sqref="B6:B105">
    <cfRule type="expression" dxfId="2" priority="1">
      <formula>$B6=$B7</formula>
    </cfRule>
  </conditionalFormatting>
  <conditionalFormatting sqref="B6:H105">
    <cfRule type="expression" dxfId="1" priority="2">
      <formula>OR($B6=$M$6:$M$13)</formula>
    </cfRule>
  </conditionalFormatting>
  <conditionalFormatting sqref="B90 B97">
    <cfRule type="expression" dxfId="0" priority="12">
      <formula>$B90=#REF!</formula>
    </cfRule>
  </conditionalFormatting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인원 입력 기능</vt:lpstr>
      <vt:lpstr>점수 계산기</vt:lpstr>
      <vt:lpstr>국어 백분위 표</vt:lpstr>
      <vt:lpstr>수학 백분위 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윤승혁</dc:creator>
  <cp:lastModifiedBy>윤승혁</cp:lastModifiedBy>
  <cp:lastPrinted>2022-10-31T08:28:50Z</cp:lastPrinted>
  <dcterms:created xsi:type="dcterms:W3CDTF">2018-04-21T04:34:05Z</dcterms:created>
  <dcterms:modified xsi:type="dcterms:W3CDTF">2022-11-01T04:11:59Z</dcterms:modified>
</cp:coreProperties>
</file>